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E:\HRV 25\FC\"/>
    </mc:Choice>
  </mc:AlternateContent>
  <xr:revisionPtr revIDLastSave="0" documentId="13_ncr:1_{5194B001-6D8D-4EB4-BAD5-9EA0E8A44E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le1" sheetId="1" r:id="rId1"/>
  </sheets>
  <externalReferences>
    <externalReference r:id="rId2"/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9" i="1" l="1"/>
  <c r="E52" i="1"/>
  <c r="S68" i="1"/>
  <c r="S69" i="1"/>
  <c r="S65" i="1"/>
  <c r="Q65" i="1"/>
  <c r="O65" i="1"/>
  <c r="M65" i="1"/>
  <c r="K65" i="1"/>
  <c r="I65" i="1"/>
  <c r="G65" i="1"/>
  <c r="S64" i="1"/>
  <c r="Q64" i="1"/>
  <c r="O64" i="1"/>
  <c r="M64" i="1"/>
  <c r="K64" i="1"/>
  <c r="I64" i="1"/>
  <c r="G64" i="1"/>
  <c r="S63" i="1"/>
  <c r="Q63" i="1"/>
  <c r="O63" i="1"/>
  <c r="M63" i="1"/>
  <c r="K63" i="1"/>
  <c r="I63" i="1"/>
  <c r="G63" i="1"/>
  <c r="E63" i="1" s="1"/>
  <c r="S62" i="1"/>
  <c r="Q62" i="1"/>
  <c r="O62" i="1"/>
  <c r="E62" i="1" s="1"/>
  <c r="M62" i="1"/>
  <c r="K62" i="1"/>
  <c r="I62" i="1"/>
  <c r="G62" i="1"/>
  <c r="S61" i="1"/>
  <c r="Q61" i="1"/>
  <c r="O61" i="1"/>
  <c r="M61" i="1"/>
  <c r="K61" i="1"/>
  <c r="I61" i="1"/>
  <c r="G61" i="1"/>
  <c r="S60" i="1"/>
  <c r="Q60" i="1"/>
  <c r="O60" i="1"/>
  <c r="M60" i="1"/>
  <c r="K60" i="1"/>
  <c r="I60" i="1"/>
  <c r="G60" i="1"/>
  <c r="S59" i="1"/>
  <c r="Q59" i="1"/>
  <c r="O59" i="1"/>
  <c r="M59" i="1"/>
  <c r="K59" i="1"/>
  <c r="I59" i="1"/>
  <c r="G59" i="1"/>
  <c r="S58" i="1"/>
  <c r="Q58" i="1"/>
  <c r="O58" i="1"/>
  <c r="M58" i="1"/>
  <c r="K58" i="1"/>
  <c r="I58" i="1"/>
  <c r="G58" i="1"/>
  <c r="E58" i="1"/>
  <c r="S57" i="1"/>
  <c r="Q57" i="1"/>
  <c r="O57" i="1"/>
  <c r="M57" i="1"/>
  <c r="K57" i="1"/>
  <c r="I57" i="1"/>
  <c r="G57" i="1"/>
  <c r="S56" i="1"/>
  <c r="Q56" i="1"/>
  <c r="O56" i="1"/>
  <c r="M56" i="1"/>
  <c r="K56" i="1"/>
  <c r="I56" i="1"/>
  <c r="G56" i="1"/>
  <c r="S55" i="1"/>
  <c r="Q55" i="1"/>
  <c r="O55" i="1"/>
  <c r="M55" i="1"/>
  <c r="K55" i="1"/>
  <c r="I55" i="1"/>
  <c r="G55" i="1"/>
  <c r="E55" i="1" s="1"/>
  <c r="S54" i="1"/>
  <c r="Q54" i="1"/>
  <c r="O54" i="1"/>
  <c r="M54" i="1"/>
  <c r="K54" i="1"/>
  <c r="I54" i="1"/>
  <c r="G54" i="1"/>
  <c r="E54" i="1" s="1"/>
  <c r="S53" i="1"/>
  <c r="Q53" i="1"/>
  <c r="O53" i="1"/>
  <c r="M53" i="1"/>
  <c r="K53" i="1"/>
  <c r="I53" i="1"/>
  <c r="G53" i="1"/>
  <c r="S52" i="1"/>
  <c r="Q52" i="1"/>
  <c r="O52" i="1"/>
  <c r="M52" i="1"/>
  <c r="K52" i="1"/>
  <c r="I52" i="1"/>
  <c r="G52" i="1"/>
  <c r="S47" i="1"/>
  <c r="S48" i="1"/>
  <c r="S44" i="1"/>
  <c r="Q44" i="1"/>
  <c r="O44" i="1"/>
  <c r="K44" i="1"/>
  <c r="I44" i="1"/>
  <c r="G44" i="1"/>
  <c r="S43" i="1"/>
  <c r="Q43" i="1"/>
  <c r="O43" i="1"/>
  <c r="M43" i="1"/>
  <c r="K43" i="1"/>
  <c r="I43" i="1"/>
  <c r="G43" i="1"/>
  <c r="S42" i="1"/>
  <c r="Q42" i="1"/>
  <c r="O42" i="1"/>
  <c r="M42" i="1"/>
  <c r="K42" i="1"/>
  <c r="I42" i="1"/>
  <c r="G42" i="1"/>
  <c r="S41" i="1"/>
  <c r="Q41" i="1"/>
  <c r="O41" i="1"/>
  <c r="K41" i="1"/>
  <c r="I41" i="1"/>
  <c r="G41" i="1"/>
  <c r="S40" i="1"/>
  <c r="Q40" i="1"/>
  <c r="O40" i="1"/>
  <c r="M40" i="1"/>
  <c r="K40" i="1"/>
  <c r="I40" i="1"/>
  <c r="G40" i="1"/>
  <c r="S39" i="1"/>
  <c r="Q39" i="1"/>
  <c r="O39" i="1"/>
  <c r="M39" i="1"/>
  <c r="K39" i="1"/>
  <c r="I39" i="1"/>
  <c r="G39" i="1"/>
  <c r="S38" i="1"/>
  <c r="Q38" i="1"/>
  <c r="O38" i="1"/>
  <c r="M38" i="1"/>
  <c r="K38" i="1"/>
  <c r="I38" i="1"/>
  <c r="G38" i="1"/>
  <c r="S37" i="1"/>
  <c r="Q37" i="1"/>
  <c r="O37" i="1"/>
  <c r="M37" i="1"/>
  <c r="K37" i="1"/>
  <c r="I37" i="1"/>
  <c r="G37" i="1"/>
  <c r="S36" i="1"/>
  <c r="Q36" i="1"/>
  <c r="O36" i="1"/>
  <c r="M36" i="1"/>
  <c r="K36" i="1"/>
  <c r="I36" i="1"/>
  <c r="G36" i="1"/>
  <c r="S35" i="1"/>
  <c r="Q35" i="1"/>
  <c r="O35" i="1"/>
  <c r="M35" i="1"/>
  <c r="K35" i="1"/>
  <c r="I35" i="1"/>
  <c r="G35" i="1"/>
  <c r="S28" i="1"/>
  <c r="Q28" i="1"/>
  <c r="O28" i="1"/>
  <c r="M28" i="1"/>
  <c r="K28" i="1"/>
  <c r="I28" i="1"/>
  <c r="G28" i="1"/>
  <c r="A28" i="1" s="1"/>
  <c r="E28" i="1"/>
  <c r="S27" i="1"/>
  <c r="Q27" i="1"/>
  <c r="O27" i="1"/>
  <c r="M27" i="1"/>
  <c r="K27" i="1"/>
  <c r="I27" i="1"/>
  <c r="G27" i="1"/>
  <c r="S26" i="1"/>
  <c r="Q26" i="1"/>
  <c r="O26" i="1"/>
  <c r="M26" i="1"/>
  <c r="K26" i="1"/>
  <c r="I26" i="1"/>
  <c r="G26" i="1"/>
  <c r="S25" i="1"/>
  <c r="Q25" i="1"/>
  <c r="O25" i="1"/>
  <c r="M25" i="1"/>
  <c r="K25" i="1"/>
  <c r="I25" i="1"/>
  <c r="G25" i="1"/>
  <c r="S24" i="1"/>
  <c r="Q24" i="1"/>
  <c r="O24" i="1"/>
  <c r="M24" i="1"/>
  <c r="K24" i="1"/>
  <c r="I24" i="1"/>
  <c r="G24" i="1"/>
  <c r="S23" i="1"/>
  <c r="Q23" i="1"/>
  <c r="O23" i="1"/>
  <c r="M23" i="1"/>
  <c r="K23" i="1"/>
  <c r="I23" i="1"/>
  <c r="G23" i="1"/>
  <c r="S22" i="1"/>
  <c r="Q22" i="1"/>
  <c r="O22" i="1"/>
  <c r="M22" i="1"/>
  <c r="K22" i="1"/>
  <c r="I22" i="1"/>
  <c r="G22" i="1"/>
  <c r="S19" i="1"/>
  <c r="Q19" i="1"/>
  <c r="O19" i="1"/>
  <c r="M19" i="1"/>
  <c r="K19" i="1"/>
  <c r="I19" i="1"/>
  <c r="G19" i="1"/>
  <c r="S21" i="1"/>
  <c r="Q21" i="1"/>
  <c r="O21" i="1"/>
  <c r="M21" i="1"/>
  <c r="K21" i="1"/>
  <c r="I21" i="1"/>
  <c r="G21" i="1"/>
  <c r="S20" i="1"/>
  <c r="Q20" i="1"/>
  <c r="O20" i="1"/>
  <c r="M20" i="1"/>
  <c r="K20" i="1"/>
  <c r="I20" i="1"/>
  <c r="G20" i="1"/>
  <c r="S12" i="1"/>
  <c r="Q12" i="1"/>
  <c r="O12" i="1"/>
  <c r="M12" i="1"/>
  <c r="K12" i="1"/>
  <c r="I12" i="1"/>
  <c r="G12" i="1"/>
  <c r="S11" i="1"/>
  <c r="Q11" i="1"/>
  <c r="O11" i="1"/>
  <c r="M11" i="1"/>
  <c r="K11" i="1"/>
  <c r="I11" i="1"/>
  <c r="G11" i="1"/>
  <c r="S10" i="1"/>
  <c r="Q10" i="1"/>
  <c r="O10" i="1"/>
  <c r="K10" i="1"/>
  <c r="I10" i="1"/>
  <c r="G10" i="1"/>
  <c r="S9" i="1"/>
  <c r="Q9" i="1"/>
  <c r="O9" i="1"/>
  <c r="M9" i="1"/>
  <c r="K9" i="1"/>
  <c r="I9" i="1"/>
  <c r="G9" i="1"/>
  <c r="E9" i="1"/>
  <c r="S8" i="1"/>
  <c r="Q8" i="1"/>
  <c r="O8" i="1"/>
  <c r="M8" i="1"/>
  <c r="K8" i="1"/>
  <c r="I8" i="1"/>
  <c r="G8" i="1"/>
  <c r="S7" i="1"/>
  <c r="Q7" i="1"/>
  <c r="O7" i="1"/>
  <c r="M7" i="1"/>
  <c r="K7" i="1"/>
  <c r="I7" i="1"/>
  <c r="G7" i="1"/>
  <c r="S6" i="1"/>
  <c r="Q6" i="1"/>
  <c r="O6" i="1"/>
  <c r="K6" i="1"/>
  <c r="I6" i="1"/>
  <c r="G6" i="1"/>
  <c r="S5" i="1"/>
  <c r="Q5" i="1"/>
  <c r="O5" i="1"/>
  <c r="M5" i="1"/>
  <c r="K5" i="1"/>
  <c r="I5" i="1"/>
  <c r="G5" i="1"/>
  <c r="S4" i="1"/>
  <c r="Q4" i="1"/>
  <c r="O4" i="1"/>
  <c r="M4" i="1"/>
  <c r="K4" i="1"/>
  <c r="I4" i="1"/>
  <c r="G4" i="1"/>
  <c r="E4" i="1" s="1"/>
  <c r="S3" i="1"/>
  <c r="Q3" i="1"/>
  <c r="O3" i="1"/>
  <c r="M3" i="1"/>
  <c r="K3" i="1"/>
  <c r="I3" i="1"/>
  <c r="G3" i="1"/>
  <c r="Q68" i="1"/>
  <c r="Q69" i="1"/>
  <c r="Q48" i="1"/>
  <c r="O48" i="1"/>
  <c r="M48" i="1"/>
  <c r="K48" i="1"/>
  <c r="I48" i="1"/>
  <c r="G48" i="1"/>
  <c r="Q47" i="1"/>
  <c r="O47" i="1"/>
  <c r="K47" i="1"/>
  <c r="I47" i="1"/>
  <c r="G47" i="1"/>
  <c r="E56" i="1" l="1"/>
  <c r="E53" i="1"/>
  <c r="E60" i="1"/>
  <c r="E65" i="1"/>
  <c r="E61" i="1"/>
  <c r="E37" i="1"/>
  <c r="E59" i="1"/>
  <c r="E12" i="1"/>
  <c r="E57" i="1"/>
  <c r="E64" i="1"/>
  <c r="E5" i="1"/>
  <c r="E41" i="1"/>
  <c r="E38" i="1"/>
  <c r="E42" i="1"/>
  <c r="E44" i="1"/>
  <c r="A44" i="1"/>
  <c r="E39" i="1"/>
  <c r="E6" i="1"/>
  <c r="E3" i="1"/>
  <c r="E20" i="1"/>
  <c r="E36" i="1"/>
  <c r="E35" i="1"/>
  <c r="E19" i="1"/>
  <c r="E43" i="1"/>
  <c r="E40" i="1"/>
  <c r="E8" i="1"/>
  <c r="E7" i="1"/>
  <c r="E48" i="1"/>
  <c r="E11" i="1"/>
  <c r="E25" i="1"/>
  <c r="E26" i="1"/>
  <c r="E24" i="1"/>
  <c r="E21" i="1"/>
  <c r="E10" i="1"/>
  <c r="E23" i="1"/>
  <c r="E22" i="1"/>
  <c r="E27" i="1"/>
  <c r="E47" i="1"/>
  <c r="A47" i="1" l="1"/>
  <c r="O69" i="1"/>
  <c r="M69" i="1"/>
  <c r="K69" i="1"/>
  <c r="I69" i="1"/>
  <c r="G69" i="1"/>
  <c r="O68" i="1"/>
  <c r="M68" i="1"/>
  <c r="K68" i="1"/>
  <c r="I68" i="1"/>
  <c r="G68" i="1"/>
  <c r="E68" i="1" l="1"/>
</calcChain>
</file>

<file path=xl/sharedStrings.xml><?xml version="1.0" encoding="utf-8"?>
<sst xmlns="http://schemas.openxmlformats.org/spreadsheetml/2006/main" count="245" uniqueCount="98">
  <si>
    <t>U11</t>
  </si>
  <si>
    <t>Rang</t>
  </si>
  <si>
    <t>Name, Vorname</t>
  </si>
  <si>
    <t xml:space="preserve">ANDRES, Raphael  </t>
  </si>
  <si>
    <t xml:space="preserve">WEISE, Paul </t>
  </si>
  <si>
    <t>GARBAS Marcel</t>
  </si>
  <si>
    <t>DEGENKOLB, Leo Robert</t>
  </si>
  <si>
    <t xml:space="preserve">GARBAS, Manuel  </t>
  </si>
  <si>
    <t>Datum
Art des Wettkampfes
Ort</t>
  </si>
  <si>
    <t>Verein</t>
  </si>
  <si>
    <t>RSG Frankfurt 1890</t>
  </si>
  <si>
    <t>RV Sossenheim</t>
  </si>
  <si>
    <t>Melsunger TG 1861</t>
  </si>
  <si>
    <t>Jg</t>
  </si>
  <si>
    <t>Gesamt</t>
  </si>
  <si>
    <t xml:space="preserve">07.12.24
HM Cross
Perl </t>
  </si>
  <si>
    <t>Platz</t>
  </si>
  <si>
    <t>Pkte</t>
  </si>
  <si>
    <t>06.04.25
Rund
Breitenbach</t>
  </si>
  <si>
    <t>05.05.24
HM Straße
Leubingen</t>
  </si>
  <si>
    <t>U11 w</t>
  </si>
  <si>
    <t>APPEL Eva</t>
  </si>
  <si>
    <t>TGV Schotten</t>
  </si>
  <si>
    <t>15</t>
  </si>
  <si>
    <t>U13</t>
  </si>
  <si>
    <t>07.12.24
HM Cross
Perl</t>
  </si>
  <si>
    <t>Eintracht Frankfurt</t>
  </si>
  <si>
    <t>WOWERIES JUAREZ Alexander Leo</t>
  </si>
  <si>
    <t>13</t>
  </si>
  <si>
    <t>WECKEL, Niklas</t>
  </si>
  <si>
    <t>STÖGER, Samuel</t>
  </si>
  <si>
    <t>RSV Bad Hersfeld 1912</t>
  </si>
  <si>
    <t>HEIM, Rasmus</t>
  </si>
  <si>
    <t>U15</t>
  </si>
  <si>
    <t xml:space="preserve">07.12.24
HM Cross
Darmstadt </t>
  </si>
  <si>
    <t>JUNGHANS Daniel</t>
  </si>
  <si>
    <t>RSC Reinheim 1980 e.V.</t>
  </si>
  <si>
    <t>11</t>
  </si>
  <si>
    <t>APPEL, Levi</t>
  </si>
  <si>
    <t>HEIM Frida</t>
  </si>
  <si>
    <t>RSG 1890 Frankfurt</t>
  </si>
  <si>
    <t xml:space="preserve">HEDTMANN, Lahja   </t>
  </si>
  <si>
    <t>U17</t>
  </si>
  <si>
    <t xml:space="preserve">26.11.23
HM Cross
Darmstadt </t>
  </si>
  <si>
    <t>BECKER, Benjamin</t>
  </si>
  <si>
    <t>GREBE, Gustav</t>
  </si>
  <si>
    <t>ZG Kassel</t>
  </si>
  <si>
    <t>09</t>
  </si>
  <si>
    <t>GUTBIER Daniel</t>
  </si>
  <si>
    <t>RSG Frankfurt 1890 e.V.</t>
  </si>
  <si>
    <t>16</t>
  </si>
  <si>
    <t>14</t>
  </si>
  <si>
    <t>12</t>
  </si>
  <si>
    <t>15.06.25
Rund
Immenhausen</t>
  </si>
  <si>
    <t>SPECKHALS Nathaniël</t>
  </si>
  <si>
    <t>BERNHARD Jordan</t>
  </si>
  <si>
    <t>KURZ Maximilian Paul Rüdiger</t>
  </si>
  <si>
    <t>KSV Baunatal</t>
  </si>
  <si>
    <t>GRABOVAC Lino</t>
  </si>
  <si>
    <t>NENKE, Erik</t>
  </si>
  <si>
    <t>FAS, Tobias Julian</t>
  </si>
  <si>
    <t>U13 w</t>
  </si>
  <si>
    <t>EDER, Emily</t>
  </si>
  <si>
    <t>KRÖNERT, Mats</t>
  </si>
  <si>
    <t>NISSEL Jan</t>
  </si>
  <si>
    <t>FRIEDMANN, Marlon Vincent</t>
  </si>
  <si>
    <t>MICHELMANN, Simon</t>
  </si>
  <si>
    <t>BISCHOFF Alexandru</t>
  </si>
  <si>
    <t>KRÜGER Elias</t>
  </si>
  <si>
    <t xml:space="preserve"> </t>
  </si>
  <si>
    <t xml:space="preserve">19.06.25
Rund
Sossenheim </t>
  </si>
  <si>
    <t>ENSELEIT, Florian</t>
  </si>
  <si>
    <t>MERKEL, Vincent</t>
  </si>
  <si>
    <t>SCHORGE, Anton</t>
  </si>
  <si>
    <t>NÖLL, Jakob</t>
  </si>
  <si>
    <t>HAUSER, Philip Michael</t>
  </si>
  <si>
    <t>BREUER, Fabian</t>
  </si>
  <si>
    <t>RSG Frankfurt</t>
  </si>
  <si>
    <t>BRUNS, Ferdinand</t>
  </si>
  <si>
    <t>JIA, Luming</t>
  </si>
  <si>
    <t>MERKEL, Louis</t>
  </si>
  <si>
    <t>GEILE, Fabian</t>
  </si>
  <si>
    <t>SKG Bauschheim</t>
  </si>
  <si>
    <t>U17w</t>
  </si>
  <si>
    <t>YATSENKO, Marharyta</t>
  </si>
  <si>
    <t>10</t>
  </si>
  <si>
    <t>APPEL, Anna</t>
  </si>
  <si>
    <t>DOSSCHE Moritz</t>
  </si>
  <si>
    <t>21.06.25
Bahn
Darmstadt</t>
  </si>
  <si>
    <t>KOENEN, Nils</t>
  </si>
  <si>
    <t>RSV N Limburg</t>
  </si>
  <si>
    <t>27.07.25
Rund
Gießen</t>
  </si>
  <si>
    <t>TAGWERKER-MONCAYO, Teo</t>
  </si>
  <si>
    <t>HESEMANN, Julius</t>
  </si>
  <si>
    <t>SEHR, Wiliam</t>
  </si>
  <si>
    <t>HARTINGER, Konrad Paul</t>
  </si>
  <si>
    <t>NELLE Finn</t>
  </si>
  <si>
    <t>WINTER, Florentin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</si>
</sst>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4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14" fontId="2" fillId="0" borderId="4" xfId="0" applyNumberFormat="1" applyFont="1" applyBorder="1" applyAlignment="1">
      <alignment horizontal="centerContinuous" wrapText="1"/>
    </xf>
    <xf numFmtId="0" fontId="0" fillId="0" borderId="5" xfId="0" applyBorder="1" applyAlignment="1">
      <alignment horizontal="centerContinuous" wrapText="1"/>
    </xf>
    <xf numFmtId="14" fontId="2" fillId="0" borderId="3" xfId="0" applyNumberFormat="1" applyFont="1" applyBorder="1" applyAlignment="1">
      <alignment horizontal="centerContinuous" wrapText="1"/>
    </xf>
    <xf numFmtId="0" fontId="0" fillId="0" borderId="3" xfId="0" applyBorder="1" applyAlignment="1">
      <alignment horizontal="centerContinuous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vertical="center"/>
    </xf>
    <xf numFmtId="49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2" fillId="0" borderId="3" xfId="0" applyFont="1" applyBorder="1"/>
    <xf numFmtId="0" fontId="0" fillId="0" borderId="3" xfId="0" applyBorder="1"/>
    <xf numFmtId="0" fontId="2" fillId="0" borderId="3" xfId="0" applyFont="1" applyBorder="1" applyAlignment="1">
      <alignment horizontal="center" vertical="center"/>
    </xf>
    <xf numFmtId="49" fontId="0" fillId="0" borderId="3" xfId="0" applyNumberFormat="1" applyBorder="1"/>
    <xf numFmtId="49" fontId="0" fillId="0" borderId="3" xfId="0" quotePrefix="1" applyNumberFormat="1" applyBorder="1"/>
    <xf numFmtId="0" fontId="2" fillId="0" borderId="3" xfId="0" applyFont="1" applyBorder="1" applyAlignment="1">
      <alignment vertical="center" wrapText="1"/>
    </xf>
    <xf numFmtId="1" fontId="0" fillId="0" borderId="3" xfId="0" applyNumberFormat="1" applyBorder="1" applyAlignment="1">
      <alignment horizontal="center" vertical="center"/>
    </xf>
    <xf numFmtId="1" fontId="2" fillId="0" borderId="3" xfId="0" applyNumberFormat="1" applyFont="1" applyBorder="1" applyAlignment="1">
      <alignment horizontal="center" vertical="center"/>
    </xf>
    <xf numFmtId="0" fontId="1" fillId="0" borderId="6" xfId="0" applyFont="1" applyBorder="1" applyAlignment="1">
      <alignment horizontal="centerContinuous" vertical="center" wrapText="1"/>
    </xf>
    <xf numFmtId="0" fontId="0" fillId="0" borderId="6" xfId="0" applyBorder="1" applyAlignment="1">
      <alignment horizontal="centerContinuous" vertical="center" wrapText="1"/>
    </xf>
    <xf numFmtId="0" fontId="2" fillId="0" borderId="4" xfId="0" applyFont="1" applyBorder="1" applyAlignment="1">
      <alignment horizontal="centerContinuous" wrapText="1"/>
    </xf>
    <xf numFmtId="0" fontId="0" fillId="0" borderId="5" xfId="0" applyBorder="1" applyAlignment="1">
      <alignment horizontal="centerContinuous"/>
    </xf>
    <xf numFmtId="0" fontId="0" fillId="0" borderId="3" xfId="0" quotePrefix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49" fontId="0" fillId="0" borderId="3" xfId="0" quotePrefix="1" applyNumberFormat="1" applyBorder="1" applyAlignment="1">
      <alignment horizontal="center"/>
    </xf>
    <xf numFmtId="49" fontId="2" fillId="0" borderId="3" xfId="0" quotePrefix="1" applyNumberFormat="1" applyFont="1" applyBorder="1" applyAlignment="1">
      <alignment horizontal="center"/>
    </xf>
    <xf numFmtId="0" fontId="0" fillId="0" borderId="0" xfId="0" quotePrefix="1" applyAlignment="1">
      <alignment horizontal="center"/>
    </xf>
    <xf numFmtId="0" fontId="0" fillId="0" borderId="3" xfId="0" quotePrefix="1" applyBorder="1"/>
    <xf numFmtId="49" fontId="2" fillId="0" borderId="3" xfId="0" applyNumberFormat="1" applyFont="1" applyBorder="1"/>
    <xf numFmtId="0" fontId="2" fillId="0" borderId="8" xfId="0" applyFont="1" applyBorder="1"/>
    <xf numFmtId="0" fontId="0" fillId="0" borderId="8" xfId="0" applyBorder="1"/>
    <xf numFmtId="49" fontId="2" fillId="0" borderId="3" xfId="0" quotePrefix="1" applyNumberFormat="1" applyFont="1" applyBorder="1"/>
    <xf numFmtId="14" fontId="2" fillId="0" borderId="4" xfId="0" applyNumberFormat="1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0" fillId="0" borderId="3" xfId="0" applyNumberForma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Border="1"/>
    <xf numFmtId="0" fontId="0" fillId="0" borderId="2" xfId="0" applyBorder="1"/>
    <xf numFmtId="14" fontId="2" fillId="0" borderId="3" xfId="0" applyNumberFormat="1" applyFont="1" applyBorder="1" applyAlignment="1">
      <alignment horizontal="center" wrapText="1"/>
    </xf>
    <xf numFmtId="1" fontId="0" fillId="0" borderId="7" xfId="0" applyNumberFormat="1" applyBorder="1" applyAlignment="1">
      <alignment horizontal="left" wrapText="1"/>
    </xf>
    <xf numFmtId="1" fontId="0" fillId="0" borderId="7" xfId="0" applyNumberFormat="1" applyBorder="1" applyAlignment="1">
      <alignment horizontal="left"/>
    </xf>
    <xf numFmtId="1" fontId="0" fillId="0" borderId="5" xfId="0" applyNumberFormat="1" applyBorder="1" applyAlignment="1">
      <alignment horizontal="left"/>
    </xf>
    <xf numFmtId="0" fontId="0" fillId="0" borderId="2" xfId="0" applyBorder="1" applyAlignment="1">
      <alignment wrapText="1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0" xfId="0" applyBorder="1"/>
    <xf numFmtId="49" fontId="0" fillId="0" borderId="0" xfId="0" quotePrefix="1" applyNumberFormat="1" applyBorder="1"/>
    <xf numFmtId="0" fontId="2" fillId="0" borderId="0" xfId="0" applyFont="1" applyBorder="1"/>
    <xf numFmtId="0" fontId="0" fillId="0" borderId="0" xfId="0" quotePrefix="1" applyBorder="1"/>
    <xf numFmtId="1" fontId="2" fillId="0" borderId="0" xfId="0" applyNumberFormat="1" applyFont="1" applyBorder="1" applyAlignment="1">
      <alignment horizontal="center" vertical="center"/>
    </xf>
  </cellXfs>
  <cellStyles count="1">
    <cellStyle name="Standard" xfId="0" builtinId="0"/>
  </cellStyles>
  <dxfs count="15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HRV%2025\FC\FC25L6.xlsx" TargetMode="External"/><Relationship Id="rId1" Type="http://schemas.openxmlformats.org/officeDocument/2006/relationships/externalLinkPath" Target="FC25L6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HRV%2025\FC\FC25L7.xlsx" TargetMode="External"/><Relationship Id="rId1" Type="http://schemas.openxmlformats.org/officeDocument/2006/relationships/externalLinkPath" Target="FC25L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11"/>
      <sheetName val="U13"/>
      <sheetName val="U15"/>
      <sheetName val="U17"/>
      <sheetName val="Pkte"/>
      <sheetName val="Tabelle1"/>
    </sheetNames>
    <sheetDataSet>
      <sheetData sheetId="0"/>
      <sheetData sheetId="1"/>
      <sheetData sheetId="2"/>
      <sheetData sheetId="3"/>
      <sheetData sheetId="4">
        <row r="1">
          <cell r="A1" t="str">
            <v>Platz</v>
          </cell>
          <cell r="B1" t="str">
            <v>Pkt Rund</v>
          </cell>
          <cell r="C1" t="str">
            <v>Pkt Str</v>
          </cell>
        </row>
        <row r="2">
          <cell r="A2">
            <v>0</v>
          </cell>
          <cell r="B2">
            <v>0</v>
          </cell>
          <cell r="C2">
            <v>0</v>
          </cell>
        </row>
        <row r="3">
          <cell r="A3">
            <v>1</v>
          </cell>
          <cell r="B3">
            <v>15</v>
          </cell>
          <cell r="C3">
            <v>25</v>
          </cell>
        </row>
        <row r="4">
          <cell r="A4">
            <v>2</v>
          </cell>
          <cell r="B4">
            <v>12</v>
          </cell>
          <cell r="C4">
            <v>20</v>
          </cell>
        </row>
        <row r="5">
          <cell r="A5">
            <v>3</v>
          </cell>
          <cell r="B5">
            <v>10</v>
          </cell>
          <cell r="C5">
            <v>17</v>
          </cell>
        </row>
        <row r="6">
          <cell r="A6">
            <v>4</v>
          </cell>
          <cell r="B6">
            <v>9</v>
          </cell>
          <cell r="C6">
            <v>15</v>
          </cell>
        </row>
        <row r="7">
          <cell r="A7">
            <v>5</v>
          </cell>
          <cell r="B7">
            <v>8</v>
          </cell>
          <cell r="C7">
            <v>13</v>
          </cell>
        </row>
        <row r="8">
          <cell r="A8">
            <v>6</v>
          </cell>
          <cell r="B8">
            <v>7</v>
          </cell>
          <cell r="C8">
            <v>11</v>
          </cell>
        </row>
        <row r="9">
          <cell r="A9">
            <v>7</v>
          </cell>
          <cell r="B9">
            <v>6</v>
          </cell>
          <cell r="C9">
            <v>9</v>
          </cell>
        </row>
        <row r="10">
          <cell r="A10">
            <v>8</v>
          </cell>
          <cell r="B10">
            <v>5</v>
          </cell>
          <cell r="C10">
            <v>8</v>
          </cell>
        </row>
        <row r="11">
          <cell r="A11">
            <v>9</v>
          </cell>
          <cell r="B11">
            <v>4</v>
          </cell>
          <cell r="C11">
            <v>7</v>
          </cell>
        </row>
        <row r="12">
          <cell r="A12">
            <v>10</v>
          </cell>
          <cell r="B12">
            <v>3</v>
          </cell>
          <cell r="C12">
            <v>6</v>
          </cell>
        </row>
        <row r="13">
          <cell r="A13">
            <v>11</v>
          </cell>
          <cell r="B13">
            <v>2</v>
          </cell>
          <cell r="C13">
            <v>5</v>
          </cell>
        </row>
        <row r="14">
          <cell r="A14">
            <v>12</v>
          </cell>
          <cell r="B14">
            <v>1</v>
          </cell>
          <cell r="C14">
            <v>4</v>
          </cell>
        </row>
        <row r="15">
          <cell r="A15">
            <v>13</v>
          </cell>
          <cell r="B15">
            <v>0</v>
          </cell>
          <cell r="C15">
            <v>3</v>
          </cell>
        </row>
        <row r="16">
          <cell r="A16">
            <v>14</v>
          </cell>
          <cell r="B16">
            <v>0</v>
          </cell>
          <cell r="C16">
            <v>2</v>
          </cell>
        </row>
        <row r="17">
          <cell r="A17">
            <v>15</v>
          </cell>
          <cell r="B17">
            <v>0</v>
          </cell>
          <cell r="C17">
            <v>1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U11"/>
      <sheetName val="U13"/>
      <sheetName val="U15"/>
      <sheetName val="U17"/>
      <sheetName val="Pkte"/>
      <sheetName val="Tabelle1"/>
    </sheetNames>
    <sheetDataSet>
      <sheetData sheetId="0"/>
      <sheetData sheetId="1"/>
      <sheetData sheetId="2"/>
      <sheetData sheetId="3"/>
      <sheetData sheetId="4">
        <row r="1">
          <cell r="A1" t="str">
            <v>Platz</v>
          </cell>
          <cell r="B1" t="str">
            <v>Pkt Rund</v>
          </cell>
          <cell r="C1" t="str">
            <v>Pkt Str</v>
          </cell>
        </row>
        <row r="2">
          <cell r="A2">
            <v>0</v>
          </cell>
          <cell r="B2">
            <v>0</v>
          </cell>
          <cell r="C2">
            <v>0</v>
          </cell>
        </row>
        <row r="3">
          <cell r="A3">
            <v>1</v>
          </cell>
          <cell r="B3">
            <v>15</v>
          </cell>
          <cell r="C3">
            <v>25</v>
          </cell>
        </row>
        <row r="4">
          <cell r="A4">
            <v>2</v>
          </cell>
          <cell r="B4">
            <v>12</v>
          </cell>
          <cell r="C4">
            <v>20</v>
          </cell>
        </row>
        <row r="5">
          <cell r="A5">
            <v>3</v>
          </cell>
          <cell r="B5">
            <v>10</v>
          </cell>
          <cell r="C5">
            <v>17</v>
          </cell>
        </row>
        <row r="6">
          <cell r="A6">
            <v>4</v>
          </cell>
          <cell r="B6">
            <v>9</v>
          </cell>
          <cell r="C6">
            <v>15</v>
          </cell>
        </row>
        <row r="7">
          <cell r="A7">
            <v>5</v>
          </cell>
          <cell r="B7">
            <v>8</v>
          </cell>
          <cell r="C7">
            <v>13</v>
          </cell>
        </row>
        <row r="8">
          <cell r="A8">
            <v>6</v>
          </cell>
          <cell r="B8">
            <v>7</v>
          </cell>
          <cell r="C8">
            <v>11</v>
          </cell>
        </row>
        <row r="9">
          <cell r="A9">
            <v>7</v>
          </cell>
          <cell r="B9">
            <v>6</v>
          </cell>
          <cell r="C9">
            <v>9</v>
          </cell>
        </row>
        <row r="10">
          <cell r="A10">
            <v>8</v>
          </cell>
          <cell r="B10">
            <v>5</v>
          </cell>
          <cell r="C10">
            <v>8</v>
          </cell>
        </row>
        <row r="11">
          <cell r="A11">
            <v>9</v>
          </cell>
          <cell r="B11">
            <v>4</v>
          </cell>
          <cell r="C11">
            <v>7</v>
          </cell>
        </row>
        <row r="12">
          <cell r="A12">
            <v>10</v>
          </cell>
          <cell r="B12">
            <v>3</v>
          </cell>
          <cell r="C12">
            <v>6</v>
          </cell>
        </row>
        <row r="13">
          <cell r="A13">
            <v>11</v>
          </cell>
          <cell r="B13">
            <v>2</v>
          </cell>
          <cell r="C13">
            <v>5</v>
          </cell>
        </row>
        <row r="14">
          <cell r="A14">
            <v>12</v>
          </cell>
          <cell r="B14">
            <v>1</v>
          </cell>
          <cell r="C14">
            <v>4</v>
          </cell>
        </row>
        <row r="15">
          <cell r="A15">
            <v>13</v>
          </cell>
          <cell r="B15">
            <v>0</v>
          </cell>
          <cell r="C15">
            <v>3</v>
          </cell>
        </row>
        <row r="16">
          <cell r="A16">
            <v>14</v>
          </cell>
          <cell r="B16">
            <v>0</v>
          </cell>
          <cell r="C16">
            <v>2</v>
          </cell>
        </row>
        <row r="17">
          <cell r="A17">
            <v>15</v>
          </cell>
          <cell r="B17">
            <v>0</v>
          </cell>
          <cell r="C17">
            <v>1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69"/>
  <sheetViews>
    <sheetView tabSelected="1" workbookViewId="0">
      <selection activeCell="E70" sqref="E70"/>
    </sheetView>
  </sheetViews>
  <sheetFormatPr baseColWidth="10" defaultRowHeight="15" x14ac:dyDescent="0.25"/>
  <cols>
    <col min="1" max="1" width="5.42578125" bestFit="1" customWidth="1"/>
    <col min="2" max="2" width="32.28515625" bestFit="1" customWidth="1"/>
    <col min="3" max="3" width="20.42578125" bestFit="1" customWidth="1"/>
    <col min="4" max="4" width="3" style="26" bestFit="1" customWidth="1"/>
    <col min="5" max="5" width="7.7109375" bestFit="1" customWidth="1"/>
    <col min="6" max="6" width="5.28515625" bestFit="1" customWidth="1"/>
    <col min="7" max="7" width="4.7109375" bestFit="1" customWidth="1"/>
    <col min="8" max="8" width="5.28515625" bestFit="1" customWidth="1"/>
    <col min="9" max="9" width="6.140625" customWidth="1"/>
    <col min="10" max="10" width="5.28515625" bestFit="1" customWidth="1"/>
    <col min="11" max="11" width="4.7109375" bestFit="1" customWidth="1"/>
    <col min="12" max="12" width="5.28515625" customWidth="1"/>
    <col min="13" max="13" width="9.7109375" customWidth="1"/>
    <col min="14" max="14" width="5.85546875" customWidth="1"/>
    <col min="15" max="15" width="7.5703125" customWidth="1"/>
    <col min="16" max="16" width="5.85546875" customWidth="1"/>
    <col min="17" max="17" width="4.7109375" bestFit="1" customWidth="1"/>
    <col min="18" max="18" width="5.28515625" bestFit="1" customWidth="1"/>
    <col min="19" max="19" width="4.7109375" bestFit="1" customWidth="1"/>
  </cols>
  <sheetData>
    <row r="1" spans="1:19" ht="51.75" customHeight="1" x14ac:dyDescent="0.25">
      <c r="A1" s="1" t="s">
        <v>0</v>
      </c>
      <c r="B1" s="2"/>
      <c r="C1" s="41" t="s">
        <v>8</v>
      </c>
      <c r="D1" s="41"/>
      <c r="E1" s="48"/>
      <c r="F1" s="38" t="s">
        <v>15</v>
      </c>
      <c r="G1" s="39"/>
      <c r="H1" s="38" t="s">
        <v>18</v>
      </c>
      <c r="I1" s="39"/>
      <c r="J1" s="38" t="s">
        <v>19</v>
      </c>
      <c r="K1" s="39"/>
      <c r="L1" s="38" t="s">
        <v>53</v>
      </c>
      <c r="M1" s="39"/>
      <c r="N1" s="38" t="s">
        <v>70</v>
      </c>
      <c r="O1" s="39"/>
      <c r="P1" s="22" t="s">
        <v>88</v>
      </c>
      <c r="Q1" s="23"/>
      <c r="R1" s="22" t="s">
        <v>91</v>
      </c>
      <c r="S1" s="23"/>
    </row>
    <row r="2" spans="1:19" ht="30" customHeight="1" x14ac:dyDescent="0.25">
      <c r="A2" s="7" t="s">
        <v>1</v>
      </c>
      <c r="B2" s="8" t="s">
        <v>2</v>
      </c>
      <c r="C2" s="9" t="s">
        <v>9</v>
      </c>
      <c r="D2" s="10" t="s">
        <v>13</v>
      </c>
      <c r="E2" s="7" t="s">
        <v>14</v>
      </c>
      <c r="F2" s="9" t="s">
        <v>16</v>
      </c>
      <c r="G2" s="9" t="s">
        <v>17</v>
      </c>
      <c r="H2" s="9" t="s">
        <v>16</v>
      </c>
      <c r="I2" s="9" t="s">
        <v>17</v>
      </c>
      <c r="J2" s="9" t="s">
        <v>16</v>
      </c>
      <c r="K2" s="9" t="s">
        <v>17</v>
      </c>
      <c r="L2" s="9" t="s">
        <v>16</v>
      </c>
      <c r="M2" s="9" t="s">
        <v>17</v>
      </c>
      <c r="N2" s="9" t="s">
        <v>16</v>
      </c>
      <c r="O2" s="9" t="s">
        <v>17</v>
      </c>
      <c r="P2" s="9" t="s">
        <v>16</v>
      </c>
      <c r="Q2" s="9" t="s">
        <v>17</v>
      </c>
      <c r="R2" s="9" t="s">
        <v>16</v>
      </c>
      <c r="S2" s="9" t="s">
        <v>17</v>
      </c>
    </row>
    <row r="3" spans="1:19" ht="15" customHeight="1" x14ac:dyDescent="0.25">
      <c r="A3" s="11">
        <v>1</v>
      </c>
      <c r="B3" s="12" t="s">
        <v>6</v>
      </c>
      <c r="C3" s="12" t="s">
        <v>11</v>
      </c>
      <c r="D3" s="33">
        <v>15</v>
      </c>
      <c r="E3" s="14">
        <f>+G3+I3+K3+M3+O3+Q3+S3+U3+W3+Y3+AA3+AC3+AE3+AG3+AI3+AK3-24</f>
        <v>70</v>
      </c>
      <c r="F3" s="14"/>
      <c r="G3" s="14">
        <f>VLOOKUP(F3,[2]Pkte!$A$1:$C$17,2)</f>
        <v>0</v>
      </c>
      <c r="H3" s="13">
        <v>4</v>
      </c>
      <c r="I3" s="29">
        <f>VLOOKUP(H3,[2]Pkte!$A$1:$C$17,2)</f>
        <v>9</v>
      </c>
      <c r="J3" s="13">
        <v>1</v>
      </c>
      <c r="K3" s="14">
        <f>VLOOKUP(J3,[2]Pkte!$A$1:$C$17,3)</f>
        <v>25</v>
      </c>
      <c r="L3" s="11">
        <v>1</v>
      </c>
      <c r="M3" s="29">
        <f>VLOOKUP(L3,[2]Pkte!$A$1:$C$17,2)</f>
        <v>15</v>
      </c>
      <c r="N3" s="11">
        <v>1</v>
      </c>
      <c r="O3" s="14">
        <f>VLOOKUP(N3,[2]Pkte!$A$1:$C$17,2)</f>
        <v>15</v>
      </c>
      <c r="P3" s="13">
        <v>1</v>
      </c>
      <c r="Q3" s="14">
        <f>VLOOKUP(P3,[2]Pkte!$A$1:$C$17,2)</f>
        <v>15</v>
      </c>
      <c r="R3" s="13">
        <v>1</v>
      </c>
      <c r="S3" s="14">
        <f>VLOOKUP(R3,[2]Pkte!$A$1:$C$17,2)</f>
        <v>15</v>
      </c>
    </row>
    <row r="4" spans="1:19" ht="15" customHeight="1" x14ac:dyDescent="0.25">
      <c r="A4" s="11">
        <v>2</v>
      </c>
      <c r="B4" s="12" t="s">
        <v>4</v>
      </c>
      <c r="C4" s="12" t="s">
        <v>11</v>
      </c>
      <c r="D4" s="33">
        <v>15</v>
      </c>
      <c r="E4" s="14">
        <f>+G4+I4+K4+M4+O4+Q4+S4+U4+W4+Y4+AA4+AC4+AE4+AG4+AI4+AK4-15</f>
        <v>42</v>
      </c>
      <c r="F4" s="14"/>
      <c r="G4" s="14">
        <f>VLOOKUP(F4,[2]Pkte!$A$1:$C$17,2)</f>
        <v>0</v>
      </c>
      <c r="H4" s="13">
        <v>2</v>
      </c>
      <c r="I4" s="14">
        <f>VLOOKUP(H4,[2]Pkte!$A$1:$C$17,2)</f>
        <v>12</v>
      </c>
      <c r="J4" s="13">
        <v>2</v>
      </c>
      <c r="K4" s="14">
        <f>VLOOKUP(J4,[2]Pkte!$A$1:$C$17,3)</f>
        <v>20</v>
      </c>
      <c r="L4" s="11">
        <v>5</v>
      </c>
      <c r="M4" s="29">
        <f>VLOOKUP(L4,[2]Pkte!$A$1:$C$17,2)</f>
        <v>8</v>
      </c>
      <c r="N4" s="11">
        <v>6</v>
      </c>
      <c r="O4" s="29">
        <f>VLOOKUP(N4,[2]Pkte!$A$1:$C$17,2)</f>
        <v>7</v>
      </c>
      <c r="P4" s="13"/>
      <c r="Q4" s="14">
        <f>VLOOKUP(P4,[2]Pkte!$A$1:$C$17,2)</f>
        <v>0</v>
      </c>
      <c r="R4" s="13">
        <v>3</v>
      </c>
      <c r="S4" s="14">
        <f>VLOOKUP(R4,[2]Pkte!$A$1:$C$17,2)</f>
        <v>10</v>
      </c>
    </row>
    <row r="5" spans="1:19" x14ac:dyDescent="0.25">
      <c r="A5" s="11">
        <v>3</v>
      </c>
      <c r="B5" s="13" t="s">
        <v>54</v>
      </c>
      <c r="C5" s="13" t="s">
        <v>46</v>
      </c>
      <c r="D5" s="15" t="s">
        <v>23</v>
      </c>
      <c r="E5" s="14">
        <f>+G5+I5+K5+M5+O5+Q5+S5+U5+W5+Y5+AA5+AC5+AE5+AG5+AI5+AK5</f>
        <v>38</v>
      </c>
      <c r="F5" s="14"/>
      <c r="G5" s="14">
        <f>VLOOKUP(F5,[2]Pkte!$A$1:$C$17,2)</f>
        <v>0</v>
      </c>
      <c r="H5" s="13"/>
      <c r="I5" s="14">
        <f>VLOOKUP(H5,[2]Pkte!$A$1:$C$17,2)</f>
        <v>0</v>
      </c>
      <c r="J5" s="13">
        <v>3</v>
      </c>
      <c r="K5" s="14">
        <f>VLOOKUP(J5,[2]Pkte!$A$1:$C$17,3)</f>
        <v>17</v>
      </c>
      <c r="L5" s="11">
        <v>4</v>
      </c>
      <c r="M5" s="14">
        <f>VLOOKUP(L5,[2]Pkte!$A$1:$C$17,2)</f>
        <v>9</v>
      </c>
      <c r="N5" s="11"/>
      <c r="O5" s="14">
        <f>VLOOKUP(N5,[2]Pkte!$A$1:$C$17,2)</f>
        <v>0</v>
      </c>
      <c r="P5" s="13">
        <v>2</v>
      </c>
      <c r="Q5" s="14">
        <f>VLOOKUP(P5,[2]Pkte!$A$1:$C$17,2)</f>
        <v>12</v>
      </c>
      <c r="R5" s="13"/>
      <c r="S5" s="14">
        <f>VLOOKUP(R5,[2]Pkte!$A$1:$C$17,2)</f>
        <v>0</v>
      </c>
    </row>
    <row r="6" spans="1:19" ht="15" customHeight="1" x14ac:dyDescent="0.25">
      <c r="A6" s="11">
        <v>4</v>
      </c>
      <c r="B6" s="12" t="s">
        <v>3</v>
      </c>
      <c r="C6" s="13" t="s">
        <v>10</v>
      </c>
      <c r="D6" s="33">
        <v>15</v>
      </c>
      <c r="E6" s="14">
        <f>+G6+I6+K6+M6+O6+Q6+S6+U6+W6+Y6+AA6+AC6+AE6+AG6+AI6+AK6</f>
        <v>29</v>
      </c>
      <c r="F6" s="14"/>
      <c r="G6" s="14">
        <f>VLOOKUP(F6,[2]Pkte!$A$1:$C$17,2)</f>
        <v>0</v>
      </c>
      <c r="H6" s="13">
        <v>1</v>
      </c>
      <c r="I6" s="14">
        <f>VLOOKUP(H6,[2]Pkte!$A$1:$C$17,2)</f>
        <v>15</v>
      </c>
      <c r="J6" s="13"/>
      <c r="K6" s="14">
        <f>VLOOKUP(J6,[2]Pkte!$A$1:$C$17,3)</f>
        <v>0</v>
      </c>
      <c r="L6" s="11"/>
      <c r="M6" s="14">
        <v>0</v>
      </c>
      <c r="N6" s="11">
        <v>9</v>
      </c>
      <c r="O6" s="14">
        <f>VLOOKUP(N6,[2]Pkte!$A$1:$C$17,2)</f>
        <v>4</v>
      </c>
      <c r="P6" s="13">
        <v>3</v>
      </c>
      <c r="Q6" s="14">
        <f>VLOOKUP(P6,[2]Pkte!$A$1:$C$17,2)</f>
        <v>10</v>
      </c>
      <c r="R6" s="13"/>
      <c r="S6" s="14">
        <f>VLOOKUP(R6,[2]Pkte!$A$1:$C$17,2)</f>
        <v>0</v>
      </c>
    </row>
    <row r="7" spans="1:19" x14ac:dyDescent="0.25">
      <c r="A7" s="11">
        <v>5</v>
      </c>
      <c r="B7" s="13" t="s">
        <v>60</v>
      </c>
      <c r="C7" s="13" t="s">
        <v>26</v>
      </c>
      <c r="D7" s="15" t="s">
        <v>23</v>
      </c>
      <c r="E7" s="14">
        <f>+G7+I7+K7+M7+O7+Q7+S7+U7+W7+Y7+AA7+AC7+AE7+AG7+AI7+AK7</f>
        <v>24</v>
      </c>
      <c r="F7" s="14"/>
      <c r="G7" s="14">
        <f>VLOOKUP(F7,[2]Pkte!$A$1:$C$17,2)</f>
        <v>0</v>
      </c>
      <c r="H7" s="13"/>
      <c r="I7" s="14">
        <f>VLOOKUP(H7,[2]Pkte!$A$1:$C$17,2)</f>
        <v>0</v>
      </c>
      <c r="J7" s="13"/>
      <c r="K7" s="14">
        <f>VLOOKUP(J7,[2]Pkte!$A$1:$C$17,3)</f>
        <v>0</v>
      </c>
      <c r="L7" s="11">
        <v>2</v>
      </c>
      <c r="M7" s="14">
        <f>VLOOKUP(L7,[2]Pkte!$A$1:$C$17,2)</f>
        <v>12</v>
      </c>
      <c r="N7" s="11"/>
      <c r="O7" s="14">
        <f>VLOOKUP(N7,[2]Pkte!$A$1:$C$17,2)</f>
        <v>0</v>
      </c>
      <c r="P7" s="13"/>
      <c r="Q7" s="14">
        <f>VLOOKUP(P7,[2]Pkte!$A$1:$C$17,2)</f>
        <v>0</v>
      </c>
      <c r="R7" s="13">
        <v>2</v>
      </c>
      <c r="S7" s="14">
        <f>VLOOKUP(R7,[2]Pkte!$A$1:$C$17,2)</f>
        <v>12</v>
      </c>
    </row>
    <row r="8" spans="1:19" x14ac:dyDescent="0.25">
      <c r="A8" s="11">
        <v>6</v>
      </c>
      <c r="B8" s="12" t="s">
        <v>5</v>
      </c>
      <c r="C8" s="12" t="s">
        <v>12</v>
      </c>
      <c r="D8" s="33">
        <v>16</v>
      </c>
      <c r="E8" s="14">
        <f>+G8+I8+K8+M8+O8+Q8+S8+U8+W8+Y8+AA8+AC8+AE8+AG8+AI8+AK8</f>
        <v>20</v>
      </c>
      <c r="F8" s="14"/>
      <c r="G8" s="14">
        <f>VLOOKUP(F8,[2]Pkte!$A$1:$C$17,2)</f>
        <v>0</v>
      </c>
      <c r="H8" s="13">
        <v>3</v>
      </c>
      <c r="I8" s="14">
        <f>VLOOKUP(H8,[2]Pkte!$A$1:$C$17,2)</f>
        <v>10</v>
      </c>
      <c r="J8" s="13"/>
      <c r="K8" s="14">
        <f>VLOOKUP(J8,[2]Pkte!$A$1:$C$17,3)</f>
        <v>0</v>
      </c>
      <c r="L8" s="11">
        <v>3</v>
      </c>
      <c r="M8" s="14">
        <f>VLOOKUP(L8,[2]Pkte!$A$1:$C$17,2)</f>
        <v>10</v>
      </c>
      <c r="N8" s="11"/>
      <c r="O8" s="14">
        <f>VLOOKUP(N8,[2]Pkte!$A$1:$C$17,2)</f>
        <v>0</v>
      </c>
      <c r="P8" s="13"/>
      <c r="Q8" s="14">
        <f>VLOOKUP(P8,[2]Pkte!$A$1:$C$17,2)</f>
        <v>0</v>
      </c>
      <c r="R8" s="13"/>
      <c r="S8" s="14">
        <f>VLOOKUP(R8,[2]Pkte!$A$1:$C$17,2)</f>
        <v>0</v>
      </c>
    </row>
    <row r="9" spans="1:19" ht="15" customHeight="1" x14ac:dyDescent="0.25">
      <c r="A9" s="11">
        <v>7</v>
      </c>
      <c r="B9" s="12" t="s">
        <v>71</v>
      </c>
      <c r="C9" s="12" t="s">
        <v>26</v>
      </c>
      <c r="D9" s="15" t="s">
        <v>50</v>
      </c>
      <c r="E9" s="14">
        <f>+G9+I9+K9+M9+O9+Q9+S9+U9+W9+Y9+AA9+AC9+AE9+AG9+AI9+AK9</f>
        <v>8</v>
      </c>
      <c r="F9" s="14"/>
      <c r="G9" s="14">
        <f>VLOOKUP(F9,[2]Pkte!$A$1:$C$17,2)</f>
        <v>0</v>
      </c>
      <c r="H9" s="13"/>
      <c r="I9" s="14">
        <f>VLOOKUP(H9,[2]Pkte!$A$1:$C$17,2)</f>
        <v>0</v>
      </c>
      <c r="J9" s="13"/>
      <c r="K9" s="14">
        <f>VLOOKUP(J9,[2]Pkte!$A$1:$C$17,3)</f>
        <v>0</v>
      </c>
      <c r="L9" s="13"/>
      <c r="M9" s="14">
        <f>VLOOKUP(L9,[2]Pkte!$A$1:$C$17,2)</f>
        <v>0</v>
      </c>
      <c r="N9" s="11">
        <v>5</v>
      </c>
      <c r="O9" s="14">
        <f>VLOOKUP(N9,[2]Pkte!$A$1:$C$17,2)</f>
        <v>8</v>
      </c>
      <c r="P9" s="13"/>
      <c r="Q9" s="14">
        <f>VLOOKUP(P9,[2]Pkte!$A$1:$C$17,2)</f>
        <v>0</v>
      </c>
      <c r="R9" s="13"/>
      <c r="S9" s="14">
        <f>VLOOKUP(R9,[2]Pkte!$A$1:$C$17,2)</f>
        <v>0</v>
      </c>
    </row>
    <row r="10" spans="1:19" x14ac:dyDescent="0.25">
      <c r="A10" s="11">
        <v>8</v>
      </c>
      <c r="B10" s="12" t="s">
        <v>7</v>
      </c>
      <c r="C10" s="12" t="s">
        <v>12</v>
      </c>
      <c r="D10" s="15" t="s">
        <v>50</v>
      </c>
      <c r="E10" s="14">
        <f>+G10+I10+K10+M10+O10+Q10+S10+U10+W10+Y10+AA10+AC10+AE10+AG10+AI10+AK10</f>
        <v>8</v>
      </c>
      <c r="F10" s="14"/>
      <c r="G10" s="14">
        <f>VLOOKUP(F10,[2]Pkte!$A$1:$C$17,2)</f>
        <v>0</v>
      </c>
      <c r="H10" s="13">
        <v>5</v>
      </c>
      <c r="I10" s="14">
        <f>VLOOKUP(H10,[2]Pkte!$A$1:$C$17,2)</f>
        <v>8</v>
      </c>
      <c r="J10" s="13"/>
      <c r="K10" s="14">
        <f>VLOOKUP(J10,[2]Pkte!$A$1:$C$17,3)</f>
        <v>0</v>
      </c>
      <c r="L10" s="11"/>
      <c r="M10" s="14">
        <v>0</v>
      </c>
      <c r="N10" s="11"/>
      <c r="O10" s="14">
        <f>VLOOKUP(N10,[2]Pkte!$A$1:$C$17,2)</f>
        <v>0</v>
      </c>
      <c r="P10" s="13"/>
      <c r="Q10" s="14">
        <f>VLOOKUP(P10,[2]Pkte!$A$1:$C$17,2)</f>
        <v>0</v>
      </c>
      <c r="R10" s="13"/>
      <c r="S10" s="14">
        <f>VLOOKUP(R10,[2]Pkte!$A$1:$C$17,2)</f>
        <v>0</v>
      </c>
    </row>
    <row r="11" spans="1:19" x14ac:dyDescent="0.25">
      <c r="A11" s="11">
        <v>9</v>
      </c>
      <c r="B11" s="13" t="s">
        <v>72</v>
      </c>
      <c r="C11" s="13" t="s">
        <v>26</v>
      </c>
      <c r="D11" s="15" t="s">
        <v>50</v>
      </c>
      <c r="E11" s="14">
        <f>+G11+I11+K11+M11+O11+Q11+S11+U11+W11+Y11+AA11+AC11+AE11+AG11+AI11+AK11</f>
        <v>6</v>
      </c>
      <c r="F11" s="14"/>
      <c r="G11" s="14">
        <f>VLOOKUP(F11,[2]Pkte!$A$1:$C$17,2)</f>
        <v>0</v>
      </c>
      <c r="H11" s="13"/>
      <c r="I11" s="14">
        <f>VLOOKUP(H11,[2]Pkte!$A$1:$C$17,2)</f>
        <v>0</v>
      </c>
      <c r="J11" s="13"/>
      <c r="K11" s="14">
        <f>VLOOKUP(J11,[2]Pkte!$A$1:$C$17,3)</f>
        <v>0</v>
      </c>
      <c r="L11" s="13"/>
      <c r="M11" s="14">
        <f>VLOOKUP(L11,[2]Pkte!$A$1:$C$17,2)</f>
        <v>0</v>
      </c>
      <c r="N11" s="11">
        <v>7</v>
      </c>
      <c r="O11" s="14">
        <f>VLOOKUP(N11,[2]Pkte!$A$1:$C$17,2)</f>
        <v>6</v>
      </c>
      <c r="P11" s="13"/>
      <c r="Q11" s="14">
        <f>VLOOKUP(P11,[2]Pkte!$A$1:$C$17,2)</f>
        <v>0</v>
      </c>
      <c r="R11" s="13"/>
      <c r="S11" s="14">
        <f>VLOOKUP(R11,[2]Pkte!$A$1:$C$17,2)</f>
        <v>0</v>
      </c>
    </row>
    <row r="12" spans="1:19" x14ac:dyDescent="0.25">
      <c r="A12" s="11">
        <v>10</v>
      </c>
      <c r="B12" s="12" t="s">
        <v>73</v>
      </c>
      <c r="C12" s="12" t="s">
        <v>11</v>
      </c>
      <c r="D12" s="16" t="s">
        <v>23</v>
      </c>
      <c r="E12" s="14">
        <f>+G12+I12+K12+M12+O12+Q12+S12+U12+W12+Y12+AA12+AC12+AE12+AG12+AI12+AK12</f>
        <v>5</v>
      </c>
      <c r="F12" s="14"/>
      <c r="G12" s="14">
        <f>VLOOKUP(F12,[2]Pkte!$A$1:$C$17,2)</f>
        <v>0</v>
      </c>
      <c r="H12" s="13"/>
      <c r="I12" s="14">
        <f>VLOOKUP(H12,[2]Pkte!$A$1:$C$17,2)</f>
        <v>0</v>
      </c>
      <c r="J12" s="13"/>
      <c r="K12" s="14">
        <f>VLOOKUP(J12,[2]Pkte!$A$1:$C$17,3)</f>
        <v>0</v>
      </c>
      <c r="L12" s="11"/>
      <c r="M12" s="14">
        <f>VLOOKUP(L12,[2]Pkte!$A$1:$C$17,2)</f>
        <v>0</v>
      </c>
      <c r="N12" s="11">
        <v>8</v>
      </c>
      <c r="O12" s="14">
        <f>VLOOKUP(N12,[2]Pkte!$A$1:$C$17,2)</f>
        <v>5</v>
      </c>
      <c r="P12" s="13"/>
      <c r="Q12" s="14">
        <f>VLOOKUP(P12,[2]Pkte!$A$1:$C$17,2)</f>
        <v>0</v>
      </c>
      <c r="R12" s="13"/>
      <c r="S12" s="14">
        <f>VLOOKUP(R12,[2]Pkte!$A$1:$C$17,2)</f>
        <v>0</v>
      </c>
    </row>
    <row r="14" spans="1:19" x14ac:dyDescent="0.25">
      <c r="A14" s="11" t="s">
        <v>69</v>
      </c>
      <c r="B14" s="12" t="s">
        <v>20</v>
      </c>
      <c r="C14" s="12"/>
      <c r="D14" s="30"/>
      <c r="E14" s="14"/>
      <c r="F14" s="14"/>
      <c r="G14" s="14"/>
      <c r="H14" s="13"/>
      <c r="I14" s="14"/>
      <c r="J14" s="13"/>
      <c r="K14" s="14"/>
      <c r="L14" s="13"/>
      <c r="M14" s="14"/>
      <c r="N14" s="13"/>
      <c r="O14" s="14"/>
      <c r="P14" s="13"/>
      <c r="Q14" s="14"/>
      <c r="R14" s="13"/>
      <c r="S14" s="14"/>
    </row>
    <row r="15" spans="1:19" x14ac:dyDescent="0.25">
      <c r="A15" s="11">
        <v>1</v>
      </c>
      <c r="B15" s="12" t="s">
        <v>21</v>
      </c>
      <c r="C15" s="12" t="s">
        <v>22</v>
      </c>
      <c r="D15" s="31" t="s">
        <v>23</v>
      </c>
      <c r="E15" s="14">
        <v>15</v>
      </c>
      <c r="F15" s="14">
        <v>1</v>
      </c>
      <c r="G15" s="14">
        <v>15</v>
      </c>
      <c r="H15" s="13"/>
      <c r="I15" s="14">
        <v>0</v>
      </c>
      <c r="J15" s="13"/>
      <c r="K15" s="14">
        <v>0</v>
      </c>
      <c r="L15" s="13"/>
      <c r="M15" s="14">
        <v>0</v>
      </c>
      <c r="N15" s="13"/>
      <c r="O15" s="14">
        <v>0</v>
      </c>
      <c r="P15" s="13"/>
      <c r="Q15" s="14">
        <v>0</v>
      </c>
      <c r="R15" s="13"/>
      <c r="S15" s="14">
        <v>0</v>
      </c>
    </row>
    <row r="17" spans="1:19" ht="51.75" customHeight="1" x14ac:dyDescent="0.25">
      <c r="A17" s="1" t="s">
        <v>24</v>
      </c>
      <c r="B17" s="2"/>
      <c r="C17" s="41" t="s">
        <v>8</v>
      </c>
      <c r="D17" s="42"/>
      <c r="E17" s="43"/>
      <c r="F17" s="44" t="s">
        <v>25</v>
      </c>
      <c r="G17" s="40"/>
      <c r="H17" s="3" t="s">
        <v>18</v>
      </c>
      <c r="I17" s="4"/>
      <c r="J17" s="5" t="s">
        <v>19</v>
      </c>
      <c r="K17" s="6"/>
      <c r="L17" s="22" t="s">
        <v>53</v>
      </c>
      <c r="M17" s="23"/>
      <c r="N17" s="22" t="s">
        <v>70</v>
      </c>
      <c r="O17" s="23"/>
      <c r="P17" s="22" t="s">
        <v>88</v>
      </c>
      <c r="Q17" s="23"/>
      <c r="R17" s="22" t="s">
        <v>91</v>
      </c>
      <c r="S17" s="23"/>
    </row>
    <row r="18" spans="1:19" x14ac:dyDescent="0.25">
      <c r="A18" s="7" t="s">
        <v>1</v>
      </c>
      <c r="B18" s="17" t="s">
        <v>2</v>
      </c>
      <c r="C18" s="9" t="s">
        <v>9</v>
      </c>
      <c r="D18" s="10" t="s">
        <v>13</v>
      </c>
      <c r="E18" s="7" t="s">
        <v>14</v>
      </c>
      <c r="F18" s="9" t="s">
        <v>16</v>
      </c>
      <c r="G18" s="9" t="s">
        <v>17</v>
      </c>
      <c r="H18" s="9" t="s">
        <v>16</v>
      </c>
      <c r="I18" s="9" t="s">
        <v>17</v>
      </c>
      <c r="J18" s="9" t="s">
        <v>16</v>
      </c>
      <c r="K18" s="9" t="s">
        <v>17</v>
      </c>
      <c r="L18" s="9" t="s">
        <v>16</v>
      </c>
      <c r="M18" s="9" t="s">
        <v>17</v>
      </c>
      <c r="N18" s="9" t="s">
        <v>16</v>
      </c>
      <c r="O18" s="9" t="s">
        <v>17</v>
      </c>
      <c r="P18" s="9" t="s">
        <v>16</v>
      </c>
      <c r="Q18" s="9" t="s">
        <v>17</v>
      </c>
      <c r="R18" s="9" t="s">
        <v>16</v>
      </c>
      <c r="S18" s="9" t="s">
        <v>17</v>
      </c>
    </row>
    <row r="19" spans="1:19" ht="15" customHeight="1" x14ac:dyDescent="0.25">
      <c r="A19" s="11">
        <v>1</v>
      </c>
      <c r="B19" s="13" t="s">
        <v>55</v>
      </c>
      <c r="C19" s="13" t="s">
        <v>11</v>
      </c>
      <c r="D19" s="16" t="s">
        <v>28</v>
      </c>
      <c r="E19" s="14">
        <f>+G19+I19+K19+M19+O19+Q19+S19+U19+W19+Y19+AA19+AC19+AE19+AG19+AI19+AK19</f>
        <v>67</v>
      </c>
      <c r="F19" s="14"/>
      <c r="G19" s="14">
        <f>VLOOKUP(F19,[2]Pkte!$A$1:$C$17,2)</f>
        <v>0</v>
      </c>
      <c r="H19" s="11"/>
      <c r="I19" s="14">
        <f>VLOOKUP(H19,[2]Pkte!$A$1:$C$17,2)</f>
        <v>0</v>
      </c>
      <c r="J19" s="11">
        <v>1</v>
      </c>
      <c r="K19" s="14">
        <f>VLOOKUP(J19,[2]Pkte!$A$1:$C$17,3)</f>
        <v>25</v>
      </c>
      <c r="L19" s="11"/>
      <c r="M19" s="14">
        <f>VLOOKUP(L19,[2]Pkte!$A$1:$C$17,2)</f>
        <v>0</v>
      </c>
      <c r="N19" s="11">
        <v>2</v>
      </c>
      <c r="O19" s="14">
        <f>VLOOKUP(N19,[2]Pkte!$A$1:$C$17,2)</f>
        <v>12</v>
      </c>
      <c r="P19" s="11">
        <v>1</v>
      </c>
      <c r="Q19" s="14">
        <f>VLOOKUP(P19,[2]Pkte!$A$1:$C$17,2)</f>
        <v>15</v>
      </c>
      <c r="R19" s="11">
        <v>1</v>
      </c>
      <c r="S19" s="14">
        <f>VLOOKUP(R19,[2]Pkte!$A$1:$C$17,2)</f>
        <v>15</v>
      </c>
    </row>
    <row r="20" spans="1:19" ht="15" customHeight="1" x14ac:dyDescent="0.25">
      <c r="A20" s="11">
        <v>2</v>
      </c>
      <c r="B20" s="12" t="s">
        <v>59</v>
      </c>
      <c r="C20" s="12" t="s">
        <v>26</v>
      </c>
      <c r="D20" s="34" t="s">
        <v>51</v>
      </c>
      <c r="E20" s="14">
        <f>+G20+I20+K20+M20+O20+Q20+S20+U20+W20+Y20+AA20+AC20+AE20+AG20+AI20+AK20-22</f>
        <v>62</v>
      </c>
      <c r="F20" s="14">
        <v>1</v>
      </c>
      <c r="G20" s="14">
        <f>VLOOKUP(F20,[2]Pkte!$A$1:$C$17,2)</f>
        <v>15</v>
      </c>
      <c r="H20" s="11">
        <v>2</v>
      </c>
      <c r="I20" s="29">
        <f>VLOOKUP(H20,[2]Pkte!$A$1:$C$17,2)</f>
        <v>12</v>
      </c>
      <c r="J20" s="11">
        <v>2</v>
      </c>
      <c r="K20" s="14">
        <f>VLOOKUP(J20,[2]Pkte!$A$1:$C$17,3)</f>
        <v>20</v>
      </c>
      <c r="L20" s="11">
        <v>1</v>
      </c>
      <c r="M20" s="14">
        <f>VLOOKUP(L20,[2]Pkte!$A$1:$C$17,2)</f>
        <v>15</v>
      </c>
      <c r="N20" s="11">
        <v>3</v>
      </c>
      <c r="O20" s="29">
        <f>VLOOKUP(N20,[2]Pkte!$A$1:$C$17,2)</f>
        <v>10</v>
      </c>
      <c r="P20" s="11"/>
      <c r="Q20" s="14">
        <f>VLOOKUP(P20,[2]Pkte!$A$1:$C$17,2)</f>
        <v>0</v>
      </c>
      <c r="R20" s="11">
        <v>2</v>
      </c>
      <c r="S20" s="14">
        <f>VLOOKUP(R20,[2]Pkte!$A$1:$C$17,2)</f>
        <v>12</v>
      </c>
    </row>
    <row r="21" spans="1:19" x14ac:dyDescent="0.25">
      <c r="A21" s="11">
        <v>3</v>
      </c>
      <c r="B21" s="12" t="s">
        <v>27</v>
      </c>
      <c r="C21" s="12" t="s">
        <v>10</v>
      </c>
      <c r="D21" s="33" t="s">
        <v>28</v>
      </c>
      <c r="E21" s="14">
        <f>+G21+I21+K21+M21+O21+Q21+S21+U21+W21+Y21+AA21+AC21+AE21+AG21+AI21+AK21-19</f>
        <v>59</v>
      </c>
      <c r="F21" s="14">
        <v>2</v>
      </c>
      <c r="G21" s="14">
        <f>VLOOKUP(F21,[2]Pkte!$A$1:$C$17,2)</f>
        <v>12</v>
      </c>
      <c r="H21" s="11">
        <v>1</v>
      </c>
      <c r="I21" s="14">
        <f>VLOOKUP(H21,[2]Pkte!$A$1:$C$17,2)</f>
        <v>15</v>
      </c>
      <c r="J21" s="11">
        <v>6</v>
      </c>
      <c r="K21" s="14">
        <f>VLOOKUP(J21,[2]Pkte!$A$1:$C$17,3)</f>
        <v>11</v>
      </c>
      <c r="L21" s="11">
        <v>4</v>
      </c>
      <c r="M21" s="14">
        <f>VLOOKUP(L21,[2]Pkte!$A$1:$C$17,2)</f>
        <v>9</v>
      </c>
      <c r="N21" s="11">
        <v>4</v>
      </c>
      <c r="O21" s="29">
        <f>VLOOKUP(N21,[2]Pkte!$A$1:$C$17,2)</f>
        <v>9</v>
      </c>
      <c r="P21" s="11">
        <v>2</v>
      </c>
      <c r="Q21" s="14">
        <f>VLOOKUP(P21,[2]Pkte!$A$1:$C$17,2)</f>
        <v>12</v>
      </c>
      <c r="R21" s="11">
        <v>3</v>
      </c>
      <c r="S21" s="29">
        <f>VLOOKUP(R21,[2]Pkte!$A$1:$C$17,2)</f>
        <v>10</v>
      </c>
    </row>
    <row r="22" spans="1:19" x14ac:dyDescent="0.25">
      <c r="A22" s="11">
        <v>4</v>
      </c>
      <c r="B22" s="12" t="s">
        <v>29</v>
      </c>
      <c r="C22" s="12" t="s">
        <v>10</v>
      </c>
      <c r="D22" s="33">
        <v>13</v>
      </c>
      <c r="E22" s="14">
        <f>+G22+I22+K22+M22+O22+Q22+S22+U22+W22+Y22+AA22+AC22+AE22+AG22+AI22+AK22</f>
        <v>52</v>
      </c>
      <c r="F22" s="14">
        <v>3</v>
      </c>
      <c r="G22" s="14">
        <f>VLOOKUP(F22,[2]Pkte!$A$1:$C$17,2)</f>
        <v>10</v>
      </c>
      <c r="H22" s="11"/>
      <c r="I22" s="14">
        <f>VLOOKUP(H22,[2]Pkte!$A$1:$C$17,2)</f>
        <v>0</v>
      </c>
      <c r="J22" s="11">
        <v>4</v>
      </c>
      <c r="K22" s="14">
        <f>VLOOKUP(J22,[2]Pkte!$A$1:$C$17,3)</f>
        <v>15</v>
      </c>
      <c r="L22" s="11"/>
      <c r="M22" s="14">
        <f>VLOOKUP(L22,[2]Pkte!$A$1:$C$17,2)</f>
        <v>0</v>
      </c>
      <c r="N22" s="11">
        <v>5</v>
      </c>
      <c r="O22" s="14">
        <f>VLOOKUP(N22,[2]Pkte!$A$1:$C$17,2)</f>
        <v>8</v>
      </c>
      <c r="P22" s="11">
        <v>3</v>
      </c>
      <c r="Q22" s="14">
        <f>VLOOKUP(P22,[2]Pkte!$A$1:$C$17,2)</f>
        <v>10</v>
      </c>
      <c r="R22" s="11">
        <v>4</v>
      </c>
      <c r="S22" s="14">
        <f>VLOOKUP(R22,[2]Pkte!$A$1:$C$17,2)</f>
        <v>9</v>
      </c>
    </row>
    <row r="23" spans="1:19" ht="15" customHeight="1" x14ac:dyDescent="0.25">
      <c r="A23" s="11">
        <v>5</v>
      </c>
      <c r="B23" s="12" t="s">
        <v>32</v>
      </c>
      <c r="C23" s="12" t="s">
        <v>10</v>
      </c>
      <c r="D23" s="33">
        <v>14</v>
      </c>
      <c r="E23" s="14">
        <f>+G23+I23+K23+M23+O23+Q23+S23+U23+W23+Y23+AA23+AC23+AE23+AG23+AI23+AK23</f>
        <v>34</v>
      </c>
      <c r="F23" s="14">
        <v>4</v>
      </c>
      <c r="G23" s="14">
        <f>VLOOKUP(F23,[2]Pkte!$A$1:$C$17,2)</f>
        <v>9</v>
      </c>
      <c r="H23" s="11"/>
      <c r="I23" s="14">
        <f>VLOOKUP(H23,[2]Pkte!$A$1:$C$17,2)</f>
        <v>0</v>
      </c>
      <c r="J23" s="11">
        <v>7</v>
      </c>
      <c r="K23" s="14">
        <f>VLOOKUP(J23,[2]Pkte!$A$1:$C$17,3)</f>
        <v>9</v>
      </c>
      <c r="L23" s="11"/>
      <c r="M23" s="14">
        <f>VLOOKUP(L23,[2]Pkte!$A$1:$C$17,2)</f>
        <v>0</v>
      </c>
      <c r="N23" s="11">
        <v>6</v>
      </c>
      <c r="O23" s="14">
        <f>VLOOKUP(N23,[2]Pkte!$A$1:$C$17,2)</f>
        <v>7</v>
      </c>
      <c r="P23" s="11">
        <v>4</v>
      </c>
      <c r="Q23" s="14">
        <f>VLOOKUP(P23,[2]Pkte!$A$1:$C$17,2)</f>
        <v>9</v>
      </c>
      <c r="R23" s="11"/>
      <c r="S23" s="14">
        <f>VLOOKUP(R23,[2]Pkte!$A$1:$C$17,2)</f>
        <v>0</v>
      </c>
    </row>
    <row r="24" spans="1:19" ht="15" customHeight="1" x14ac:dyDescent="0.25">
      <c r="A24" s="11">
        <v>6</v>
      </c>
      <c r="B24" s="35" t="s">
        <v>30</v>
      </c>
      <c r="C24" s="36" t="s">
        <v>31</v>
      </c>
      <c r="D24" s="33">
        <v>14</v>
      </c>
      <c r="E24" s="14">
        <f>+G24+I24+K24+M24+O24+Q24+S24+U24+W24+Y24+AA24+AC24+AE24+AG24+AI24+AK24-14</f>
        <v>31</v>
      </c>
      <c r="F24" s="14"/>
      <c r="G24" s="14">
        <f>VLOOKUP(F24,[2]Pkte!$A$1:$C$17,2)</f>
        <v>0</v>
      </c>
      <c r="H24" s="11">
        <v>3</v>
      </c>
      <c r="I24" s="14">
        <f>VLOOKUP(H24,[2]Pkte!$A$1:$C$17,2)</f>
        <v>10</v>
      </c>
      <c r="J24" s="11">
        <v>5</v>
      </c>
      <c r="K24" s="14">
        <f>VLOOKUP(J24,[2]Pkte!$A$1:$C$17,3)</f>
        <v>13</v>
      </c>
      <c r="L24" s="11">
        <v>5</v>
      </c>
      <c r="M24" s="29">
        <f>VLOOKUP(L24,[2]Pkte!$A$1:$C$17,2)</f>
        <v>8</v>
      </c>
      <c r="N24" s="11">
        <v>7</v>
      </c>
      <c r="O24" s="29">
        <f>VLOOKUP(N24,[2]Pkte!$A$1:$C$17,2)</f>
        <v>6</v>
      </c>
      <c r="P24" s="11"/>
      <c r="Q24" s="14">
        <f>VLOOKUP(P24,[2]Pkte!$A$1:$C$17,2)</f>
        <v>0</v>
      </c>
      <c r="R24" s="11">
        <v>5</v>
      </c>
      <c r="S24" s="14">
        <f>VLOOKUP(R24,[2]Pkte!$A$1:$C$17,2)</f>
        <v>8</v>
      </c>
    </row>
    <row r="25" spans="1:19" ht="15" customHeight="1" x14ac:dyDescent="0.25">
      <c r="A25" s="11">
        <v>7</v>
      </c>
      <c r="B25" s="12" t="s">
        <v>56</v>
      </c>
      <c r="C25" s="12" t="s">
        <v>57</v>
      </c>
      <c r="D25" s="16" t="s">
        <v>51</v>
      </c>
      <c r="E25" s="14">
        <f>+G25+I25+K25+M25+O25+Q25+S25+U25+W25+Y25+AA25+AC25+AE25+AG25+AI25+AK25</f>
        <v>29</v>
      </c>
      <c r="F25" s="14"/>
      <c r="G25" s="14">
        <f>VLOOKUP(F25,[2]Pkte!$A$1:$C$17,2)</f>
        <v>0</v>
      </c>
      <c r="H25" s="11"/>
      <c r="I25" s="14">
        <f>VLOOKUP(H25,[2]Pkte!$A$1:$C$17,2)</f>
        <v>0</v>
      </c>
      <c r="J25" s="11">
        <v>3</v>
      </c>
      <c r="K25" s="14">
        <f>VLOOKUP(J25,[2]Pkte!$A$1:$C$17,3)</f>
        <v>17</v>
      </c>
      <c r="L25" s="11">
        <v>2</v>
      </c>
      <c r="M25" s="14">
        <f>VLOOKUP(L25,[2]Pkte!$A$1:$C$17,2)</f>
        <v>12</v>
      </c>
      <c r="N25" s="11"/>
      <c r="O25" s="14">
        <f>VLOOKUP(N25,[2]Pkte!$A$1:$C$17,2)</f>
        <v>0</v>
      </c>
      <c r="P25" s="11"/>
      <c r="Q25" s="14">
        <f>VLOOKUP(P25,[2]Pkte!$A$1:$C$17,2)</f>
        <v>0</v>
      </c>
      <c r="R25" s="11"/>
      <c r="S25" s="14">
        <f>VLOOKUP(R25,[2]Pkte!$A$1:$C$17,2)</f>
        <v>0</v>
      </c>
    </row>
    <row r="26" spans="1:19" x14ac:dyDescent="0.25">
      <c r="A26" s="11">
        <v>8</v>
      </c>
      <c r="B26" s="13" t="s">
        <v>89</v>
      </c>
      <c r="C26" s="13" t="s">
        <v>90</v>
      </c>
      <c r="D26" s="16" t="s">
        <v>28</v>
      </c>
      <c r="E26" s="14">
        <f>+G26+I26+K26+M26+O26+Q26+S26+U26+W26+Y26+AA26+AC26+AE26+AG26+AI26+AK26</f>
        <v>8</v>
      </c>
      <c r="F26" s="14"/>
      <c r="G26" s="14">
        <f>VLOOKUP(F26,[2]Pkte!$A$1:$C$17,2)</f>
        <v>0</v>
      </c>
      <c r="H26" s="11"/>
      <c r="I26" s="14">
        <f>VLOOKUP(H26,[2]Pkte!$A$1:$C$17,2)</f>
        <v>0</v>
      </c>
      <c r="J26" s="11"/>
      <c r="K26" s="14">
        <f>VLOOKUP(J26,[2]Pkte!$A$1:$C$17,3)</f>
        <v>0</v>
      </c>
      <c r="L26" s="11"/>
      <c r="M26" s="14">
        <f>VLOOKUP(L26,[2]Pkte!$A$1:$C$17,2)</f>
        <v>0</v>
      </c>
      <c r="N26" s="11"/>
      <c r="O26" s="14">
        <f>VLOOKUP(N26,[2]Pkte!$A$1:$C$17,2)</f>
        <v>0</v>
      </c>
      <c r="P26" s="11">
        <v>5</v>
      </c>
      <c r="Q26" s="14">
        <f>VLOOKUP(P26,[2]Pkte!$A$1:$C$17,2)</f>
        <v>8</v>
      </c>
      <c r="R26" s="11"/>
      <c r="S26" s="14">
        <f>VLOOKUP(R26,[2]Pkte!$A$1:$C$17,2)</f>
        <v>0</v>
      </c>
    </row>
    <row r="27" spans="1:19" x14ac:dyDescent="0.25">
      <c r="A27" s="11">
        <v>9</v>
      </c>
      <c r="B27" s="13" t="s">
        <v>74</v>
      </c>
      <c r="C27" s="13" t="s">
        <v>11</v>
      </c>
      <c r="D27" s="16" t="s">
        <v>51</v>
      </c>
      <c r="E27" s="14">
        <f>+G27+I27+K27+M27+O27+Q27+S27+U27+W27+Y27+AA27+AC27+AE27+AG27+AI27+AK27</f>
        <v>3</v>
      </c>
      <c r="F27" s="14"/>
      <c r="G27" s="14">
        <f>VLOOKUP(F27,[2]Pkte!$A$1:$C$17,2)</f>
        <v>0</v>
      </c>
      <c r="H27" s="11"/>
      <c r="I27" s="14">
        <f>VLOOKUP(H27,[2]Pkte!$A$1:$C$17,2)</f>
        <v>0</v>
      </c>
      <c r="J27" s="11"/>
      <c r="K27" s="14">
        <f>VLOOKUP(J27,[2]Pkte!$A$1:$C$17,3)</f>
        <v>0</v>
      </c>
      <c r="L27" s="11"/>
      <c r="M27" s="14">
        <f>VLOOKUP(L27,[2]Pkte!$A$1:$C$17,2)</f>
        <v>0</v>
      </c>
      <c r="N27" s="11">
        <v>10</v>
      </c>
      <c r="O27" s="14">
        <f>VLOOKUP(N27,[2]Pkte!$A$1:$C$17,2)</f>
        <v>3</v>
      </c>
      <c r="P27" s="11"/>
      <c r="Q27" s="14">
        <f>VLOOKUP(P27,[2]Pkte!$A$1:$C$17,2)</f>
        <v>0</v>
      </c>
      <c r="R27" s="11"/>
      <c r="S27" s="14">
        <f>VLOOKUP(R27,[2]Pkte!$A$1:$C$17,2)</f>
        <v>0</v>
      </c>
    </row>
    <row r="28" spans="1:19" x14ac:dyDescent="0.25">
      <c r="A28" s="51" t="str">
        <f>IF(SUM(F28:AI28)&gt;0,RANK(E28,E$3:E$31)," ")</f>
        <v xml:space="preserve"> </v>
      </c>
      <c r="B28" s="13" t="s">
        <v>92</v>
      </c>
      <c r="C28" s="13" t="s">
        <v>11</v>
      </c>
      <c r="D28" s="16" t="s">
        <v>28</v>
      </c>
      <c r="E28" s="14">
        <f>+G28+I28+K28+M28+O28+Q28+S28+U28+W28+Y28+AA28+AC28+AE28+AG28+AI28+AK28</f>
        <v>0</v>
      </c>
      <c r="F28" s="14"/>
      <c r="G28" s="14">
        <f>VLOOKUP(F28,[2]Pkte!$A$1:$C$17,2)</f>
        <v>0</v>
      </c>
      <c r="H28" s="11"/>
      <c r="I28" s="14">
        <f>VLOOKUP(H28,[2]Pkte!$A$1:$C$17,2)</f>
        <v>0</v>
      </c>
      <c r="J28" s="11"/>
      <c r="K28" s="14">
        <f>VLOOKUP(J28,[2]Pkte!$A$1:$C$17,3)</f>
        <v>0</v>
      </c>
      <c r="L28" s="11"/>
      <c r="M28" s="14">
        <f>VLOOKUP(L28,[2]Pkte!$A$1:$C$17,2)</f>
        <v>0</v>
      </c>
      <c r="N28" s="11"/>
      <c r="O28" s="14">
        <f>VLOOKUP(N28,[2]Pkte!$A$1:$C$17,2)</f>
        <v>0</v>
      </c>
      <c r="P28" s="11"/>
      <c r="Q28" s="14">
        <f>VLOOKUP(P28,[2]Pkte!$A$1:$C$17,2)</f>
        <v>0</v>
      </c>
      <c r="R28" s="11"/>
      <c r="S28" s="14">
        <f>VLOOKUP(R28,[2]Pkte!$A$1:$C$17,2)</f>
        <v>0</v>
      </c>
    </row>
    <row r="29" spans="1:19" s="52" customFormat="1" x14ac:dyDescent="0.25">
      <c r="A29" s="49"/>
      <c r="D29" s="53"/>
      <c r="E29" s="50"/>
      <c r="F29" s="50"/>
      <c r="G29" s="50"/>
      <c r="H29" s="49"/>
      <c r="I29" s="50"/>
      <c r="J29" s="49"/>
      <c r="K29" s="50"/>
      <c r="L29" s="49"/>
      <c r="M29" s="50"/>
      <c r="N29" s="49"/>
      <c r="O29" s="50"/>
      <c r="P29" s="49"/>
      <c r="Q29" s="50"/>
      <c r="R29" s="49"/>
      <c r="S29" s="50"/>
    </row>
    <row r="30" spans="1:19" x14ac:dyDescent="0.25">
      <c r="A30" s="11" t="s">
        <v>69</v>
      </c>
      <c r="B30" s="13" t="s">
        <v>61</v>
      </c>
      <c r="C30" s="13"/>
      <c r="D30" s="30"/>
      <c r="E30" s="14"/>
      <c r="F30" s="14"/>
      <c r="G30" s="14"/>
      <c r="H30" s="11"/>
      <c r="I30" s="14"/>
      <c r="J30" s="11"/>
      <c r="K30" s="14"/>
      <c r="L30" s="11"/>
      <c r="M30" s="14"/>
      <c r="N30" s="11"/>
      <c r="O30" s="14"/>
      <c r="P30" s="11"/>
      <c r="Q30" s="14"/>
      <c r="R30" s="11"/>
      <c r="S30" s="14"/>
    </row>
    <row r="31" spans="1:19" x14ac:dyDescent="0.25">
      <c r="A31" s="11">
        <v>1</v>
      </c>
      <c r="B31" s="12" t="s">
        <v>62</v>
      </c>
      <c r="C31" s="12" t="s">
        <v>46</v>
      </c>
      <c r="D31" s="24">
        <v>13</v>
      </c>
      <c r="E31" s="14">
        <v>7</v>
      </c>
      <c r="F31" s="14"/>
      <c r="G31" s="14">
        <v>0</v>
      </c>
      <c r="H31" s="11"/>
      <c r="I31" s="14">
        <v>0</v>
      </c>
      <c r="J31" s="11"/>
      <c r="K31" s="14">
        <v>0</v>
      </c>
      <c r="L31" s="11">
        <v>6</v>
      </c>
      <c r="M31" s="14">
        <v>7</v>
      </c>
      <c r="N31" s="11"/>
      <c r="O31" s="14">
        <v>0</v>
      </c>
      <c r="P31" s="11"/>
      <c r="Q31" s="14">
        <v>0</v>
      </c>
      <c r="R31" s="11"/>
      <c r="S31" s="14">
        <v>0</v>
      </c>
    </row>
    <row r="32" spans="1:19" x14ac:dyDescent="0.25">
      <c r="A32" s="26"/>
      <c r="B32" s="27"/>
      <c r="C32" s="27"/>
      <c r="D32" s="32"/>
      <c r="E32" s="28"/>
      <c r="F32" s="28"/>
      <c r="G32" s="28"/>
      <c r="H32" s="26"/>
      <c r="I32" s="28"/>
      <c r="J32" s="26"/>
      <c r="K32" s="28"/>
      <c r="L32" s="26"/>
      <c r="M32" s="28"/>
    </row>
    <row r="33" spans="1:19" ht="51.75" customHeight="1" x14ac:dyDescent="0.25">
      <c r="A33" s="1" t="s">
        <v>33</v>
      </c>
      <c r="B33" s="2"/>
      <c r="C33" s="41" t="s">
        <v>8</v>
      </c>
      <c r="D33" s="42"/>
      <c r="E33" s="43"/>
      <c r="F33" s="44" t="s">
        <v>34</v>
      </c>
      <c r="G33" s="40"/>
      <c r="H33" s="3" t="s">
        <v>18</v>
      </c>
      <c r="I33" s="4"/>
      <c r="J33" s="5" t="s">
        <v>19</v>
      </c>
      <c r="K33" s="6"/>
      <c r="L33" s="22" t="s">
        <v>53</v>
      </c>
      <c r="M33" s="23"/>
      <c r="N33" s="22" t="s">
        <v>70</v>
      </c>
      <c r="O33" s="23"/>
      <c r="P33" s="22" t="s">
        <v>88</v>
      </c>
      <c r="Q33" s="23"/>
      <c r="R33" s="22" t="s">
        <v>91</v>
      </c>
      <c r="S33" s="23"/>
    </row>
    <row r="34" spans="1:19" x14ac:dyDescent="0.25">
      <c r="A34" s="7" t="s">
        <v>1</v>
      </c>
      <c r="B34" s="17" t="s">
        <v>2</v>
      </c>
      <c r="C34" s="9" t="s">
        <v>9</v>
      </c>
      <c r="D34" s="10" t="s">
        <v>13</v>
      </c>
      <c r="E34" s="18" t="s">
        <v>14</v>
      </c>
      <c r="F34" s="9" t="s">
        <v>16</v>
      </c>
      <c r="G34" s="9" t="s">
        <v>17</v>
      </c>
      <c r="H34" s="9" t="s">
        <v>16</v>
      </c>
      <c r="I34" s="9" t="s">
        <v>17</v>
      </c>
      <c r="J34" s="9" t="s">
        <v>16</v>
      </c>
      <c r="K34" s="9" t="s">
        <v>17</v>
      </c>
      <c r="L34" s="9" t="s">
        <v>16</v>
      </c>
      <c r="M34" s="9" t="s">
        <v>17</v>
      </c>
      <c r="N34" s="9" t="s">
        <v>16</v>
      </c>
      <c r="O34" s="9" t="s">
        <v>17</v>
      </c>
      <c r="P34" s="9" t="s">
        <v>16</v>
      </c>
      <c r="Q34" s="9" t="s">
        <v>17</v>
      </c>
      <c r="R34" s="9" t="s">
        <v>16</v>
      </c>
      <c r="S34" s="9" t="s">
        <v>17</v>
      </c>
    </row>
    <row r="35" spans="1:19" x14ac:dyDescent="0.25">
      <c r="A35" s="11">
        <v>1</v>
      </c>
      <c r="B35" s="12" t="s">
        <v>58</v>
      </c>
      <c r="C35" s="12" t="s">
        <v>11</v>
      </c>
      <c r="D35" s="33">
        <v>12</v>
      </c>
      <c r="E35" s="19">
        <f>G35+I35+K35+M35+O35+Q35+S35+U35+W35+Y35+AA35+AC35+AE35+AG35+AI35+AK35</f>
        <v>40</v>
      </c>
      <c r="F35" s="14"/>
      <c r="G35" s="14">
        <f>VLOOKUP(F35,[2]Pkte!$A$1:$C$17,2)</f>
        <v>0</v>
      </c>
      <c r="H35" s="14"/>
      <c r="I35" s="14">
        <f>VLOOKUP(H35,[2]Pkte!$A$1:$C$17,2)</f>
        <v>0</v>
      </c>
      <c r="J35" s="11">
        <v>1</v>
      </c>
      <c r="K35" s="14">
        <f>VLOOKUP(J35,[2]Pkte!$A$1:$C$17,3)</f>
        <v>25</v>
      </c>
      <c r="L35" s="11"/>
      <c r="M35" s="14">
        <f>VLOOKUP(L35,[2]Pkte!$A$1:$C$17,2)</f>
        <v>0</v>
      </c>
      <c r="N35" s="13"/>
      <c r="O35" s="14">
        <f>VLOOKUP(N35,[2]Pkte!$A$1:$C$17,2)</f>
        <v>0</v>
      </c>
      <c r="P35" s="13"/>
      <c r="Q35" s="14">
        <f>VLOOKUP(P35,[2]Pkte!$A$1:$C$17,2)</f>
        <v>0</v>
      </c>
      <c r="R35" s="13">
        <v>1</v>
      </c>
      <c r="S35" s="14">
        <f>VLOOKUP(R35,[2]Pkte!$A$1:$C$17,2)</f>
        <v>15</v>
      </c>
    </row>
    <row r="36" spans="1:19" x14ac:dyDescent="0.25">
      <c r="A36" s="11">
        <v>2</v>
      </c>
      <c r="B36" s="13" t="s">
        <v>35</v>
      </c>
      <c r="C36" s="13" t="s">
        <v>36</v>
      </c>
      <c r="D36" s="33" t="s">
        <v>37</v>
      </c>
      <c r="E36" s="19">
        <f>G36+I36+K36+M36+O36+Q36+S36+U36+W36+Y36+AA36+AC36+AE36+AG36+AI36+AK36</f>
        <v>27</v>
      </c>
      <c r="F36" s="14">
        <v>1</v>
      </c>
      <c r="G36" s="14">
        <f>VLOOKUP(F36,[2]Pkte!$A$1:$C$17,2)</f>
        <v>15</v>
      </c>
      <c r="H36" s="14"/>
      <c r="I36" s="14">
        <f>VLOOKUP(H36,[2]Pkte!$A$1:$C$17,2)</f>
        <v>0</v>
      </c>
      <c r="J36" s="11"/>
      <c r="K36" s="14">
        <f>VLOOKUP(J36,[2]Pkte!$A$1:$C$17,3)</f>
        <v>0</v>
      </c>
      <c r="L36" s="11"/>
      <c r="M36" s="14">
        <f>VLOOKUP(L36,[2]Pkte!$A$1:$C$17,2)</f>
        <v>0</v>
      </c>
      <c r="N36" s="13">
        <v>2</v>
      </c>
      <c r="O36" s="14">
        <f>VLOOKUP(N36,[2]Pkte!$A$1:$C$17,2)</f>
        <v>12</v>
      </c>
      <c r="P36" s="13"/>
      <c r="Q36" s="14">
        <f>VLOOKUP(P36,[2]Pkte!$A$1:$C$17,2)</f>
        <v>0</v>
      </c>
      <c r="R36" s="13"/>
      <c r="S36" s="14">
        <f>VLOOKUP(R36,[2]Pkte!$A$1:$C$17,2)</f>
        <v>0</v>
      </c>
    </row>
    <row r="37" spans="1:19" x14ac:dyDescent="0.25">
      <c r="A37" s="11">
        <v>3</v>
      </c>
      <c r="B37" s="12" t="s">
        <v>38</v>
      </c>
      <c r="C37" s="12" t="s">
        <v>22</v>
      </c>
      <c r="D37" s="37" t="s">
        <v>52</v>
      </c>
      <c r="E37" s="19">
        <f>G37+I37+K37+M37+O37+Q37+S37+U37+W37+Y37+AA37+AC37+AE37+AG37+AI37+AK37</f>
        <v>12</v>
      </c>
      <c r="F37" s="14">
        <v>2</v>
      </c>
      <c r="G37" s="14">
        <f>VLOOKUP(F37,[2]Pkte!$A$1:$C$17,2)</f>
        <v>12</v>
      </c>
      <c r="H37" s="14"/>
      <c r="I37" s="14">
        <f>VLOOKUP(H37,[2]Pkte!$A$1:$C$17,2)</f>
        <v>0</v>
      </c>
      <c r="J37" s="11"/>
      <c r="K37" s="14">
        <f>VLOOKUP(J37,[2]Pkte!$A$1:$C$17,3)</f>
        <v>0</v>
      </c>
      <c r="L37" s="11"/>
      <c r="M37" s="14">
        <f>VLOOKUP(L37,[2]Pkte!$A$1:$C$17,2)</f>
        <v>0</v>
      </c>
      <c r="N37" s="13"/>
      <c r="O37" s="14">
        <f>VLOOKUP(N37,[2]Pkte!$A$1:$C$17,2)</f>
        <v>0</v>
      </c>
      <c r="P37" s="13"/>
      <c r="Q37" s="14">
        <f>VLOOKUP(P37,[2]Pkte!$A$1:$C$17,2)</f>
        <v>0</v>
      </c>
      <c r="R37" s="13"/>
      <c r="S37" s="14">
        <f>VLOOKUP(R37,[2]Pkte!$A$1:$C$17,2)</f>
        <v>0</v>
      </c>
    </row>
    <row r="38" spans="1:19" x14ac:dyDescent="0.25">
      <c r="A38" s="11">
        <v>4</v>
      </c>
      <c r="B38" s="12" t="s">
        <v>75</v>
      </c>
      <c r="C38" s="13" t="s">
        <v>26</v>
      </c>
      <c r="D38" s="33">
        <v>12</v>
      </c>
      <c r="E38" s="19">
        <f>G38+I38+K38+M38+O38+Q38+S38+U38+W38+Y38+AA38+AC38+AE38+AG38+AI38+AK38</f>
        <v>7</v>
      </c>
      <c r="F38" s="14"/>
      <c r="G38" s="14">
        <f>VLOOKUP(F38,[2]Pkte!$A$1:$C$17,2)</f>
        <v>0</v>
      </c>
      <c r="H38" s="14"/>
      <c r="I38" s="14">
        <f>VLOOKUP(H38,[2]Pkte!$A$1:$C$17,2)</f>
        <v>0</v>
      </c>
      <c r="J38" s="11"/>
      <c r="K38" s="14">
        <f>VLOOKUP(J38,[2]Pkte!$A$1:$C$17,3)</f>
        <v>0</v>
      </c>
      <c r="L38" s="11"/>
      <c r="M38" s="14">
        <f>VLOOKUP(L38,[2]Pkte!$A$1:$C$17,2)</f>
        <v>0</v>
      </c>
      <c r="N38" s="13">
        <v>6</v>
      </c>
      <c r="O38" s="14">
        <f>VLOOKUP(N38,[2]Pkte!$A$1:$C$17,2)</f>
        <v>7</v>
      </c>
      <c r="P38" s="13"/>
      <c r="Q38" s="14">
        <f>VLOOKUP(P38,[2]Pkte!$A$1:$C$17,2)</f>
        <v>0</v>
      </c>
      <c r="R38" s="13"/>
      <c r="S38" s="14">
        <f>VLOOKUP(R38,[2]Pkte!$A$1:$C$17,2)</f>
        <v>0</v>
      </c>
    </row>
    <row r="39" spans="1:19" x14ac:dyDescent="0.25">
      <c r="A39" s="11">
        <v>5</v>
      </c>
      <c r="B39" s="36" t="s">
        <v>76</v>
      </c>
      <c r="C39" s="13" t="s">
        <v>77</v>
      </c>
      <c r="D39" s="34" t="s">
        <v>37</v>
      </c>
      <c r="E39" s="19">
        <f>G39+I39+K39+M39+O39+Q39+S39+U39+W39+Y39+AA39+AC39+AE39+AG39+AI39+AK39</f>
        <v>6</v>
      </c>
      <c r="F39" s="14"/>
      <c r="G39" s="14">
        <f>VLOOKUP(F39,[2]Pkte!$A$1:$C$17,2)</f>
        <v>0</v>
      </c>
      <c r="H39" s="14"/>
      <c r="I39" s="14">
        <f>VLOOKUP(H39,[2]Pkte!$A$1:$C$17,2)</f>
        <v>0</v>
      </c>
      <c r="J39" s="11"/>
      <c r="K39" s="14">
        <f>VLOOKUP(J39,[2]Pkte!$A$1:$C$17,3)</f>
        <v>0</v>
      </c>
      <c r="L39" s="11"/>
      <c r="M39" s="14">
        <f>VLOOKUP(L39,[2]Pkte!$A$1:$C$17,2)</f>
        <v>0</v>
      </c>
      <c r="N39" s="13">
        <v>7</v>
      </c>
      <c r="O39" s="14">
        <f>VLOOKUP(N39,[2]Pkte!$A$1:$C$17,2)</f>
        <v>6</v>
      </c>
      <c r="P39" s="13"/>
      <c r="Q39" s="14">
        <f>VLOOKUP(P39,[2]Pkte!$A$1:$C$17,2)</f>
        <v>0</v>
      </c>
      <c r="R39" s="13"/>
      <c r="S39" s="14">
        <f>VLOOKUP(R39,[2]Pkte!$A$1:$C$17,2)</f>
        <v>0</v>
      </c>
    </row>
    <row r="40" spans="1:19" x14ac:dyDescent="0.25">
      <c r="A40" s="11">
        <v>6</v>
      </c>
      <c r="B40" s="13" t="s">
        <v>78</v>
      </c>
      <c r="C40" s="13" t="s">
        <v>11</v>
      </c>
      <c r="D40" s="34" t="s">
        <v>52</v>
      </c>
      <c r="E40" s="19">
        <f>G40+I40+K40+M40+O40+Q40+S40+U40+W40+Y40+AA40+AC40+AE40+AG40+AI40+AK40</f>
        <v>4</v>
      </c>
      <c r="F40" s="14"/>
      <c r="G40" s="14">
        <f>VLOOKUP(F40,[2]Pkte!$A$1:$C$17,2)</f>
        <v>0</v>
      </c>
      <c r="H40" s="14"/>
      <c r="I40" s="14">
        <f>VLOOKUP(H40,[2]Pkte!$A$1:$C$17,2)</f>
        <v>0</v>
      </c>
      <c r="J40" s="11"/>
      <c r="K40" s="14">
        <f>VLOOKUP(J40,[2]Pkte!$A$1:$C$17,3)</f>
        <v>0</v>
      </c>
      <c r="L40" s="11"/>
      <c r="M40" s="14">
        <f>VLOOKUP(L40,[2]Pkte!$A$1:$C$17,2)</f>
        <v>0</v>
      </c>
      <c r="N40" s="13">
        <v>9</v>
      </c>
      <c r="O40" s="14">
        <f>VLOOKUP(N40,[2]Pkte!$A$1:$C$17,2)</f>
        <v>4</v>
      </c>
      <c r="P40" s="13"/>
      <c r="Q40" s="14">
        <f>VLOOKUP(P40,[2]Pkte!$A$1:$C$17,2)</f>
        <v>0</v>
      </c>
      <c r="R40" s="13"/>
      <c r="S40" s="14">
        <f>VLOOKUP(R40,[2]Pkte!$A$1:$C$17,2)</f>
        <v>0</v>
      </c>
    </row>
    <row r="41" spans="1:19" x14ac:dyDescent="0.25">
      <c r="A41" s="11">
        <v>7</v>
      </c>
      <c r="B41" s="13" t="s">
        <v>79</v>
      </c>
      <c r="C41" s="13" t="s">
        <v>77</v>
      </c>
      <c r="D41" s="33">
        <v>11</v>
      </c>
      <c r="E41" s="19">
        <f>G41+I41+K41+M41+O41+Q41+S41+U41+W41+Y41+AA41+AC41+AE41+AG41+AI41+AK41</f>
        <v>2</v>
      </c>
      <c r="F41" s="14"/>
      <c r="G41" s="14">
        <f>VLOOKUP(F41,[2]Pkte!$A$1:$C$17,2)</f>
        <v>0</v>
      </c>
      <c r="H41" s="14"/>
      <c r="I41" s="14">
        <f>VLOOKUP(H41,[2]Pkte!$A$1:$C$17,2)</f>
        <v>0</v>
      </c>
      <c r="J41" s="11"/>
      <c r="K41" s="14">
        <f>VLOOKUP(J41,[2]Pkte!$A$1:$C$17,3)</f>
        <v>0</v>
      </c>
      <c r="L41" s="11"/>
      <c r="M41" s="14">
        <v>0</v>
      </c>
      <c r="N41" s="13">
        <v>11</v>
      </c>
      <c r="O41" s="14">
        <f>VLOOKUP(N41,[2]Pkte!$A$1:$C$17,2)</f>
        <v>2</v>
      </c>
      <c r="P41" s="13"/>
      <c r="Q41" s="14">
        <f>VLOOKUP(P41,[2]Pkte!$A$1:$C$17,2)</f>
        <v>0</v>
      </c>
      <c r="R41" s="13"/>
      <c r="S41" s="14">
        <f>VLOOKUP(R41,[2]Pkte!$A$1:$C$17,2)</f>
        <v>0</v>
      </c>
    </row>
    <row r="42" spans="1:19" x14ac:dyDescent="0.25">
      <c r="A42" s="11">
        <v>8</v>
      </c>
      <c r="B42" s="12" t="s">
        <v>80</v>
      </c>
      <c r="C42" s="12" t="s">
        <v>26</v>
      </c>
      <c r="D42" s="33">
        <v>12</v>
      </c>
      <c r="E42" s="19">
        <f>G42+I42+K42+M42+O42+Q42+S42+U42+W42+Y42+AA42+AC42+AE42+AG42+AI42+AK42</f>
        <v>1</v>
      </c>
      <c r="F42" s="14"/>
      <c r="G42" s="14">
        <f>VLOOKUP(F42,[2]Pkte!$A$1:$C$17,2)</f>
        <v>0</v>
      </c>
      <c r="H42" s="14"/>
      <c r="I42" s="14">
        <f>VLOOKUP(H42,[2]Pkte!$A$1:$C$17,2)</f>
        <v>0</v>
      </c>
      <c r="J42" s="11"/>
      <c r="K42" s="14">
        <f>VLOOKUP(J42,[2]Pkte!$A$1:$C$17,3)</f>
        <v>0</v>
      </c>
      <c r="L42" s="11"/>
      <c r="M42" s="14">
        <f>VLOOKUP(L42,[2]Pkte!$A$1:$C$17,2)</f>
        <v>0</v>
      </c>
      <c r="N42" s="13">
        <v>12</v>
      </c>
      <c r="O42" s="14">
        <f>VLOOKUP(N42,[2]Pkte!$A$1:$C$17,2)</f>
        <v>1</v>
      </c>
      <c r="P42" s="13"/>
      <c r="Q42" s="14">
        <f>VLOOKUP(P42,[2]Pkte!$A$1:$C$17,2)</f>
        <v>0</v>
      </c>
      <c r="R42" s="13"/>
      <c r="S42" s="14">
        <f>VLOOKUP(R42,[2]Pkte!$A$1:$C$17,2)</f>
        <v>0</v>
      </c>
    </row>
    <row r="43" spans="1:19" x14ac:dyDescent="0.25">
      <c r="A43" s="11"/>
      <c r="B43" s="13" t="s">
        <v>93</v>
      </c>
      <c r="C43" s="13" t="s">
        <v>26</v>
      </c>
      <c r="D43" s="33"/>
      <c r="E43" s="19">
        <f t="shared" ref="E43:E44" si="0">G43+I43+K43+M43+O43+Q43+S43+U43+W43+Y43+AA43+AC43+AE43+AG43+AI43+AK43</f>
        <v>0</v>
      </c>
      <c r="F43" s="14"/>
      <c r="G43" s="14">
        <f>VLOOKUP(F43,[2]Pkte!$A$1:$C$17,2)</f>
        <v>0</v>
      </c>
      <c r="H43" s="14"/>
      <c r="I43" s="14">
        <f>VLOOKUP(H43,[2]Pkte!$A$1:$C$17,2)</f>
        <v>0</v>
      </c>
      <c r="J43" s="11"/>
      <c r="K43" s="14">
        <f>VLOOKUP(J43,[2]Pkte!$A$1:$C$17,3)</f>
        <v>0</v>
      </c>
      <c r="L43" s="11"/>
      <c r="M43" s="14">
        <f>VLOOKUP(L43,[2]Pkte!$A$1:$C$17,2)</f>
        <v>0</v>
      </c>
      <c r="N43" s="13"/>
      <c r="O43" s="14">
        <f>VLOOKUP(N43,[2]Pkte!$A$1:$C$17,2)</f>
        <v>0</v>
      </c>
      <c r="P43" s="13"/>
      <c r="Q43" s="14">
        <f>VLOOKUP(P43,[2]Pkte!$A$1:$C$17,2)</f>
        <v>0</v>
      </c>
      <c r="R43" s="13"/>
      <c r="S43" s="14">
        <f>VLOOKUP(R43,[2]Pkte!$A$1:$C$17,2)</f>
        <v>0</v>
      </c>
    </row>
    <row r="44" spans="1:19" x14ac:dyDescent="0.25">
      <c r="A44" s="11" t="str">
        <f t="shared" ref="A44" si="1">IF(SUM(F44:AI44)&gt;0,RANK(E44,E$3:E$29)," ")</f>
        <v xml:space="preserve"> </v>
      </c>
      <c r="B44" s="12" t="s">
        <v>94</v>
      </c>
      <c r="C44" s="12" t="s">
        <v>26</v>
      </c>
      <c r="D44" s="33"/>
      <c r="E44" s="19">
        <f t="shared" si="0"/>
        <v>0</v>
      </c>
      <c r="F44" s="14"/>
      <c r="G44" s="14">
        <f>VLOOKUP(F44,[2]Pkte!$A$1:$C$17,2)</f>
        <v>0</v>
      </c>
      <c r="H44" s="14"/>
      <c r="I44" s="14">
        <f>VLOOKUP(H44,[2]Pkte!$A$1:$C$17,2)</f>
        <v>0</v>
      </c>
      <c r="J44" s="11"/>
      <c r="K44" s="14">
        <f>VLOOKUP(J44,[2]Pkte!$A$1:$C$17,3)</f>
        <v>0</v>
      </c>
      <c r="L44" s="11"/>
      <c r="M44" s="14">
        <v>0</v>
      </c>
      <c r="N44" s="13"/>
      <c r="O44" s="14">
        <f>VLOOKUP(N44,[2]Pkte!$A$1:$C$17,2)</f>
        <v>0</v>
      </c>
      <c r="P44" s="13"/>
      <c r="Q44" s="14">
        <f>VLOOKUP(P44,[2]Pkte!$A$1:$C$17,2)</f>
        <v>0</v>
      </c>
      <c r="R44" s="13"/>
      <c r="S44" s="14">
        <f>VLOOKUP(R44,[2]Pkte!$A$1:$C$17,2)</f>
        <v>0</v>
      </c>
    </row>
    <row r="45" spans="1:19" s="52" customFormat="1" x14ac:dyDescent="0.25">
      <c r="A45" s="49"/>
      <c r="B45" s="54"/>
      <c r="C45" s="54"/>
      <c r="D45" s="55"/>
      <c r="E45" s="56"/>
      <c r="F45" s="50"/>
      <c r="G45" s="50"/>
      <c r="H45" s="50"/>
      <c r="I45" s="50"/>
      <c r="J45" s="49"/>
      <c r="K45" s="50"/>
      <c r="L45" s="49"/>
      <c r="M45" s="50"/>
      <c r="O45" s="50"/>
      <c r="Q45" s="50"/>
      <c r="S45" s="50"/>
    </row>
    <row r="46" spans="1:19" s="52" customFormat="1" x14ac:dyDescent="0.25">
      <c r="A46" s="49"/>
      <c r="B46" s="54"/>
      <c r="C46" s="54"/>
      <c r="D46" s="55"/>
      <c r="E46" s="56"/>
      <c r="F46" s="50"/>
      <c r="G46" s="50"/>
      <c r="H46" s="50"/>
      <c r="I46" s="50"/>
      <c r="J46" s="49"/>
      <c r="K46" s="50"/>
      <c r="L46" s="49"/>
      <c r="M46" s="50"/>
      <c r="O46" s="50"/>
      <c r="Q46" s="50"/>
      <c r="S46" s="50"/>
    </row>
    <row r="47" spans="1:19" x14ac:dyDescent="0.25">
      <c r="A47" s="11">
        <f>IF(SUM(F47:AI47)&gt;0,RANK(E47,E$31:E$65)," ")</f>
        <v>5</v>
      </c>
      <c r="B47" s="13" t="s">
        <v>39</v>
      </c>
      <c r="C47" s="12" t="s">
        <v>40</v>
      </c>
      <c r="D47" s="15" t="s">
        <v>37</v>
      </c>
      <c r="E47" s="19">
        <f>G47+I47+K47+M47+O47+Q47+S47+U47+W47+Y47+AA47+AC47+AE47+AG47+AI47+AK47</f>
        <v>40</v>
      </c>
      <c r="F47" s="14">
        <v>1</v>
      </c>
      <c r="G47" s="14">
        <f>VLOOKUP(F47,[1]Pkte!$A$1:$C$17,2)</f>
        <v>15</v>
      </c>
      <c r="H47" s="14"/>
      <c r="I47" s="14">
        <f>VLOOKUP(H47,[1]Pkte!$A$1:$C$17,2)</f>
        <v>0</v>
      </c>
      <c r="J47" s="11"/>
      <c r="K47" s="14">
        <f>VLOOKUP(J47,[1]Pkte!$A$1:$C$17,3)</f>
        <v>0</v>
      </c>
      <c r="L47" s="13"/>
      <c r="M47" s="14">
        <v>0</v>
      </c>
      <c r="N47" s="13">
        <v>3</v>
      </c>
      <c r="O47" s="14">
        <f>VLOOKUP(N47,[1]Pkte!$A$1:$C$17,2)</f>
        <v>10</v>
      </c>
      <c r="P47" s="13">
        <v>1</v>
      </c>
      <c r="Q47" s="14">
        <f>VLOOKUP(P47,[1]Pkte!$A$1:$C$17,2)</f>
        <v>15</v>
      </c>
      <c r="R47" s="13"/>
      <c r="S47" s="14">
        <f>VLOOKUP(R47,[1]Pkte!$A$1:$C$17,2)</f>
        <v>0</v>
      </c>
    </row>
    <row r="48" spans="1:19" x14ac:dyDescent="0.25">
      <c r="A48" s="11">
        <v>2</v>
      </c>
      <c r="B48" s="12" t="s">
        <v>41</v>
      </c>
      <c r="C48" s="12" t="s">
        <v>11</v>
      </c>
      <c r="D48" s="37" t="s">
        <v>37</v>
      </c>
      <c r="E48" s="19">
        <f>G48+I48+K48+M48+O48+Q48+S48+U48+W48+Y48+AA48+AC48+AE48+AG48+AI48+AK48</f>
        <v>10</v>
      </c>
      <c r="F48" s="14"/>
      <c r="G48" s="14">
        <f>VLOOKUP(F48,[1]Pkte!$A$1:$C$17,2)</f>
        <v>0</v>
      </c>
      <c r="H48" s="14">
        <v>3</v>
      </c>
      <c r="I48" s="14">
        <f>VLOOKUP(H48,[1]Pkte!$A$1:$C$17,2)</f>
        <v>10</v>
      </c>
      <c r="J48" s="11"/>
      <c r="K48" s="14">
        <f>VLOOKUP(J48,[1]Pkte!$A$1:$C$17,3)</f>
        <v>0</v>
      </c>
      <c r="L48" s="13"/>
      <c r="M48" s="14">
        <f>VLOOKUP(L48,[1]Pkte!$A$1:$C$17,2)</f>
        <v>0</v>
      </c>
      <c r="N48" s="13">
        <v>13</v>
      </c>
      <c r="O48" s="14">
        <f>VLOOKUP(N48,[1]Pkte!$A$1:$C$17,2)</f>
        <v>0</v>
      </c>
      <c r="P48" s="13"/>
      <c r="Q48" s="14">
        <f>VLOOKUP(P48,[1]Pkte!$A$1:$C$17,2)</f>
        <v>0</v>
      </c>
      <c r="R48" s="13"/>
      <c r="S48" s="14">
        <f>VLOOKUP(R48,[1]Pkte!$A$1:$C$17,2)</f>
        <v>0</v>
      </c>
    </row>
    <row r="50" spans="1:19" ht="51.75" customHeight="1" x14ac:dyDescent="0.25">
      <c r="A50" s="20" t="s">
        <v>42</v>
      </c>
      <c r="B50" s="21"/>
      <c r="C50" s="45" t="s">
        <v>8</v>
      </c>
      <c r="D50" s="46"/>
      <c r="E50" s="47"/>
      <c r="F50" s="40" t="s">
        <v>43</v>
      </c>
      <c r="G50" s="40"/>
      <c r="H50" s="40" t="s">
        <v>18</v>
      </c>
      <c r="I50" s="40"/>
      <c r="J50" s="40" t="s">
        <v>19</v>
      </c>
      <c r="K50" s="40"/>
      <c r="L50" s="40" t="s">
        <v>53</v>
      </c>
      <c r="M50" s="40"/>
      <c r="N50" s="40" t="s">
        <v>70</v>
      </c>
      <c r="O50" s="40"/>
      <c r="P50" s="22" t="s">
        <v>88</v>
      </c>
      <c r="Q50" s="23"/>
      <c r="R50" s="22" t="s">
        <v>91</v>
      </c>
      <c r="S50" s="23"/>
    </row>
    <row r="51" spans="1:19" x14ac:dyDescent="0.25">
      <c r="A51" s="7" t="s">
        <v>1</v>
      </c>
      <c r="B51" s="17" t="s">
        <v>2</v>
      </c>
      <c r="C51" s="9" t="s">
        <v>9</v>
      </c>
      <c r="D51" s="10" t="s">
        <v>13</v>
      </c>
      <c r="E51" s="18" t="s">
        <v>14</v>
      </c>
      <c r="F51" s="9" t="s">
        <v>16</v>
      </c>
      <c r="G51" s="9" t="s">
        <v>17</v>
      </c>
      <c r="H51" s="9" t="s">
        <v>16</v>
      </c>
      <c r="I51" s="9" t="s">
        <v>17</v>
      </c>
      <c r="J51" s="9" t="s">
        <v>16</v>
      </c>
      <c r="K51" s="9" t="s">
        <v>17</v>
      </c>
      <c r="L51" s="9" t="s">
        <v>16</v>
      </c>
      <c r="M51" s="9" t="s">
        <v>17</v>
      </c>
      <c r="N51" s="9" t="s">
        <v>16</v>
      </c>
      <c r="O51" s="9" t="s">
        <v>17</v>
      </c>
      <c r="P51" s="9" t="s">
        <v>16</v>
      </c>
      <c r="Q51" s="9" t="s">
        <v>17</v>
      </c>
      <c r="R51" s="9" t="s">
        <v>16</v>
      </c>
      <c r="S51" s="9" t="s">
        <v>17</v>
      </c>
    </row>
    <row r="52" spans="1:19" x14ac:dyDescent="0.25">
      <c r="A52" s="11">
        <v>1</v>
      </c>
      <c r="B52" s="12" t="s">
        <v>44</v>
      </c>
      <c r="C52" s="12" t="s">
        <v>11</v>
      </c>
      <c r="D52" s="24" t="s">
        <v>47</v>
      </c>
      <c r="E52" s="14">
        <f>+G52+I52+K52+M52+O52+Q52+S52+U52+W52+Y52+AA52+AC52+AG52+AI52+AM52-12</f>
        <v>50</v>
      </c>
      <c r="F52" s="14"/>
      <c r="G52" s="14">
        <f>VLOOKUP(F52,[2]Pkte!$A$1:$C$17,2)</f>
        <v>0</v>
      </c>
      <c r="H52" s="11">
        <v>1</v>
      </c>
      <c r="I52" s="14">
        <f>VLOOKUP(H52,[2]Pkte!$A$1:$C$17,2)</f>
        <v>15</v>
      </c>
      <c r="J52" s="11">
        <v>4</v>
      </c>
      <c r="K52" s="14">
        <f>VLOOKUP(J52,[2]Pkte!$A$1:$C$17,3)</f>
        <v>15</v>
      </c>
      <c r="L52" s="11">
        <v>3</v>
      </c>
      <c r="M52" s="14">
        <f>VLOOKUP(L52,[2]Pkte!$A$1:$C$17,2)</f>
        <v>10</v>
      </c>
      <c r="N52" s="11">
        <v>10</v>
      </c>
      <c r="O52" s="29">
        <f>VLOOKUP(N52,[2]Pkte!$A$1:$C$17,2)</f>
        <v>3</v>
      </c>
      <c r="P52" s="11">
        <v>3</v>
      </c>
      <c r="Q52" s="14">
        <f>VLOOKUP(P52,[2]Pkte!$A$1:$C$17,2)</f>
        <v>10</v>
      </c>
      <c r="R52" s="13">
        <v>4</v>
      </c>
      <c r="S52" s="29">
        <f>VLOOKUP(R52,[2]Pkte!$A$1:$C$17,2)</f>
        <v>9</v>
      </c>
    </row>
    <row r="53" spans="1:19" x14ac:dyDescent="0.25">
      <c r="A53" s="11">
        <v>2</v>
      </c>
      <c r="B53" s="12" t="s">
        <v>45</v>
      </c>
      <c r="C53" s="12" t="s">
        <v>46</v>
      </c>
      <c r="D53" s="25" t="s">
        <v>47</v>
      </c>
      <c r="E53" s="14">
        <f>+G53+I53+K53+M53+O53+Q53+S53+U53+W53+Y53+AA53+AC53+AG53+AI53+AM53</f>
        <v>50</v>
      </c>
      <c r="F53" s="14">
        <v>1</v>
      </c>
      <c r="G53" s="14">
        <f>VLOOKUP(F53,[2]Pkte!$A$1:$C$17,2)</f>
        <v>15</v>
      </c>
      <c r="H53" s="11"/>
      <c r="I53" s="14">
        <f>VLOOKUP(H53,[2]Pkte!$A$1:$C$17,2)</f>
        <v>0</v>
      </c>
      <c r="J53" s="11">
        <v>2</v>
      </c>
      <c r="K53" s="14">
        <f>VLOOKUP(J53,[2]Pkte!$A$1:$C$17,3)</f>
        <v>20</v>
      </c>
      <c r="L53" s="11"/>
      <c r="M53" s="14">
        <f>VLOOKUP(L53,[2]Pkte!$A$1:$C$17,2)</f>
        <v>0</v>
      </c>
      <c r="N53" s="11"/>
      <c r="O53" s="14">
        <f>VLOOKUP(N53,[2]Pkte!$A$1:$C$17,2)</f>
        <v>0</v>
      </c>
      <c r="P53" s="11">
        <v>1</v>
      </c>
      <c r="Q53" s="14">
        <f>VLOOKUP(P53,[2]Pkte!$A$1:$C$17,2)</f>
        <v>15</v>
      </c>
      <c r="R53" s="13"/>
      <c r="S53" s="14">
        <f>VLOOKUP(R53,[2]Pkte!$A$1:$C$17,2)</f>
        <v>0</v>
      </c>
    </row>
    <row r="54" spans="1:19" x14ac:dyDescent="0.25">
      <c r="A54" s="11">
        <v>3</v>
      </c>
      <c r="B54" s="12" t="s">
        <v>48</v>
      </c>
      <c r="C54" s="12" t="s">
        <v>49</v>
      </c>
      <c r="D54" s="24" t="s">
        <v>47</v>
      </c>
      <c r="E54" s="14">
        <f>+G54+I54+K54+M54+O54+Q54+S54+U54+W54+Y54+AA54+AC54+AG54+AI54+AM54</f>
        <v>50</v>
      </c>
      <c r="F54" s="14">
        <v>2</v>
      </c>
      <c r="G54" s="14">
        <f>VLOOKUP(F54,[2]Pkte!$A$1:$C$17,2)</f>
        <v>12</v>
      </c>
      <c r="H54" s="11"/>
      <c r="I54" s="14">
        <f>VLOOKUP(H54,[2]Pkte!$A$1:$C$17,2)</f>
        <v>0</v>
      </c>
      <c r="J54" s="11">
        <v>3</v>
      </c>
      <c r="K54" s="14">
        <f>VLOOKUP(J54,[2]Pkte!$A$1:$C$17,3)</f>
        <v>17</v>
      </c>
      <c r="L54" s="11">
        <v>4</v>
      </c>
      <c r="M54" s="14">
        <f>VLOOKUP(L54,[2]Pkte!$A$1:$C$17,2)</f>
        <v>9</v>
      </c>
      <c r="N54" s="11"/>
      <c r="O54" s="14">
        <f>VLOOKUP(N54,[2]Pkte!$A$1:$C$17,2)</f>
        <v>0</v>
      </c>
      <c r="P54" s="11">
        <v>2</v>
      </c>
      <c r="Q54" s="14">
        <f>VLOOKUP(P54,[2]Pkte!$A$1:$C$17,2)</f>
        <v>12</v>
      </c>
      <c r="R54" s="13"/>
      <c r="S54" s="14">
        <f>VLOOKUP(R54,[2]Pkte!$A$1:$C$17,2)</f>
        <v>0</v>
      </c>
    </row>
    <row r="55" spans="1:19" x14ac:dyDescent="0.25">
      <c r="A55" s="11">
        <v>4</v>
      </c>
      <c r="B55" s="12" t="s">
        <v>87</v>
      </c>
      <c r="C55" s="12" t="s">
        <v>49</v>
      </c>
      <c r="D55" s="24">
        <v>10</v>
      </c>
      <c r="E55" s="14">
        <f>+G55+I55+K55+M55+O55+Q55+S55+U55+W55+Y55+AA55+AC55+AG55+AI55+AM55</f>
        <v>47</v>
      </c>
      <c r="F55" s="14">
        <v>3</v>
      </c>
      <c r="G55" s="14">
        <f>VLOOKUP(F55,[2]Pkte!$A$1:$C$17,2)</f>
        <v>10</v>
      </c>
      <c r="H55" s="11"/>
      <c r="I55" s="14">
        <f>VLOOKUP(H55,[2]Pkte!$A$1:$C$17,2)</f>
        <v>0</v>
      </c>
      <c r="J55" s="11">
        <v>1</v>
      </c>
      <c r="K55" s="14">
        <f>VLOOKUP(J55,[2]Pkte!$A$1:$C$17,3)</f>
        <v>25</v>
      </c>
      <c r="L55" s="11"/>
      <c r="M55" s="14">
        <f>VLOOKUP(L55,[2]Pkte!$A$1:$C$17,2)</f>
        <v>0</v>
      </c>
      <c r="N55" s="11">
        <v>2</v>
      </c>
      <c r="O55" s="14">
        <f>VLOOKUP(N55,[2]Pkte!$A$1:$C$17,2)</f>
        <v>12</v>
      </c>
      <c r="P55" s="13"/>
      <c r="Q55" s="14">
        <f>VLOOKUP(P55,[2]Pkte!$A$1:$C$17,2)</f>
        <v>0</v>
      </c>
      <c r="R55" s="13"/>
      <c r="S55" s="14">
        <f>VLOOKUP(R55,[2]Pkte!$A$1:$C$17,2)</f>
        <v>0</v>
      </c>
    </row>
    <row r="56" spans="1:19" x14ac:dyDescent="0.25">
      <c r="A56" s="11">
        <v>5</v>
      </c>
      <c r="B56" s="12" t="s">
        <v>65</v>
      </c>
      <c r="C56" s="12" t="s">
        <v>26</v>
      </c>
      <c r="D56" s="24">
        <v>10</v>
      </c>
      <c r="E56" s="14">
        <f>+G56+I56+K56+M56+O56+Q56+S56+U56+W56+Y56+AA56+AC56+AG56+AI56+AM56</f>
        <v>23</v>
      </c>
      <c r="F56" s="14"/>
      <c r="G56" s="14">
        <f>VLOOKUP(F56,[2]Pkte!$A$1:$C$17,2)</f>
        <v>0</v>
      </c>
      <c r="H56" s="11"/>
      <c r="I56" s="14">
        <f>VLOOKUP(H56,[2]Pkte!$A$1:$C$17,2)</f>
        <v>0</v>
      </c>
      <c r="J56" s="11"/>
      <c r="K56" s="14">
        <f>VLOOKUP(J56,[2]Pkte!$A$1:$C$17,3)</f>
        <v>0</v>
      </c>
      <c r="L56" s="11">
        <v>6</v>
      </c>
      <c r="M56" s="14">
        <f>VLOOKUP(L56,[2]Pkte!$A$1:$C$17,2)</f>
        <v>7</v>
      </c>
      <c r="N56" s="11">
        <v>5</v>
      </c>
      <c r="O56" s="14">
        <f>VLOOKUP(N56,[2]Pkte!$A$1:$C$17,2)</f>
        <v>8</v>
      </c>
      <c r="P56" s="13"/>
      <c r="Q56" s="14">
        <f>VLOOKUP(P56,[2]Pkte!$A$1:$C$17,2)</f>
        <v>0</v>
      </c>
      <c r="R56" s="13">
        <v>5</v>
      </c>
      <c r="S56" s="14">
        <f>VLOOKUP(R56,[2]Pkte!$A$1:$C$17,2)</f>
        <v>8</v>
      </c>
    </row>
    <row r="57" spans="1:19" x14ac:dyDescent="0.25">
      <c r="A57" s="11">
        <v>6</v>
      </c>
      <c r="B57" s="12" t="s">
        <v>63</v>
      </c>
      <c r="C57" s="12" t="s">
        <v>26</v>
      </c>
      <c r="D57" s="24">
        <v>10</v>
      </c>
      <c r="E57" s="14">
        <f>+G57+I57+K57+M57+O57+Q57+S57+U57+W57+Y57+AA57+AC57+AG57+AI57+AM57</f>
        <v>21</v>
      </c>
      <c r="F57" s="14"/>
      <c r="G57" s="14">
        <f>VLOOKUP(F57,[2]Pkte!$A$1:$C$17,2)</f>
        <v>0</v>
      </c>
      <c r="H57" s="11"/>
      <c r="I57" s="14">
        <f>VLOOKUP(H57,[2]Pkte!$A$1:$C$17,2)</f>
        <v>0</v>
      </c>
      <c r="J57" s="11"/>
      <c r="K57" s="14">
        <f>VLOOKUP(J57,[2]Pkte!$A$1:$C$17,3)</f>
        <v>0</v>
      </c>
      <c r="L57" s="11">
        <v>2</v>
      </c>
      <c r="M57" s="14">
        <f>VLOOKUP(L57,[2]Pkte!$A$1:$C$17,2)</f>
        <v>12</v>
      </c>
      <c r="N57" s="11">
        <v>4</v>
      </c>
      <c r="O57" s="14">
        <f>VLOOKUP(N57,[2]Pkte!$A$1:$C$17,2)</f>
        <v>9</v>
      </c>
      <c r="P57" s="13"/>
      <c r="Q57" s="14">
        <f>VLOOKUP(P57,[2]Pkte!$A$1:$C$17,2)</f>
        <v>0</v>
      </c>
      <c r="R57" s="13"/>
      <c r="S57" s="14">
        <f>VLOOKUP(R57,[2]Pkte!$A$1:$C$17,2)</f>
        <v>0</v>
      </c>
    </row>
    <row r="58" spans="1:19" x14ac:dyDescent="0.25">
      <c r="A58" s="11">
        <v>7</v>
      </c>
      <c r="B58" s="12" t="s">
        <v>81</v>
      </c>
      <c r="C58" s="12" t="s">
        <v>82</v>
      </c>
      <c r="D58" s="24" t="s">
        <v>47</v>
      </c>
      <c r="E58" s="14">
        <f>+G58+I58+K58+M58+O58+Q58+S58+U58+W58+Y58+AA58+AC58+AG58+AI58+AM58</f>
        <v>15</v>
      </c>
      <c r="F58" s="14"/>
      <c r="G58" s="14">
        <f>VLOOKUP(F58,[2]Pkte!$A$1:$C$17,2)</f>
        <v>0</v>
      </c>
      <c r="H58" s="13"/>
      <c r="I58" s="14">
        <f>VLOOKUP(H58,[2]Pkte!$A$1:$C$17,2)</f>
        <v>0</v>
      </c>
      <c r="J58" s="11"/>
      <c r="K58" s="14">
        <f>VLOOKUP(J58,[2]Pkte!$A$1:$C$17,3)</f>
        <v>0</v>
      </c>
      <c r="L58" s="11"/>
      <c r="M58" s="14">
        <f>VLOOKUP(L58,[2]Pkte!$A$1:$C$17,2)</f>
        <v>0</v>
      </c>
      <c r="N58" s="11">
        <v>1</v>
      </c>
      <c r="O58" s="14">
        <f>VLOOKUP(N58,[2]Pkte!$A$1:$C$17,2)</f>
        <v>15</v>
      </c>
      <c r="P58" s="13"/>
      <c r="Q58" s="14">
        <f>VLOOKUP(P58,[2]Pkte!$A$1:$C$17,2)</f>
        <v>0</v>
      </c>
      <c r="R58" s="13"/>
      <c r="S58" s="14">
        <f>VLOOKUP(R58,[2]Pkte!$A$1:$C$17,2)</f>
        <v>0</v>
      </c>
    </row>
    <row r="59" spans="1:19" x14ac:dyDescent="0.25">
      <c r="A59" s="11">
        <v>8</v>
      </c>
      <c r="B59" s="12" t="s">
        <v>64</v>
      </c>
      <c r="C59" s="12" t="s">
        <v>49</v>
      </c>
      <c r="D59" s="24" t="s">
        <v>47</v>
      </c>
      <c r="E59" s="14">
        <f>+G59+I59+K59+M59+O59+Q59+S59+U59+W59+Y59+AA59+AC59+AG59+AI59+AM59</f>
        <v>8</v>
      </c>
      <c r="F59" s="14"/>
      <c r="G59" s="14">
        <f>VLOOKUP(F59,[2]Pkte!$A$1:$C$17,2)</f>
        <v>0</v>
      </c>
      <c r="H59" s="11"/>
      <c r="I59" s="14">
        <f>VLOOKUP(H59,[2]Pkte!$A$1:$C$17,2)</f>
        <v>0</v>
      </c>
      <c r="J59" s="11"/>
      <c r="K59" s="14">
        <f>VLOOKUP(J59,[2]Pkte!$A$1:$C$17,3)</f>
        <v>0</v>
      </c>
      <c r="L59" s="11">
        <v>5</v>
      </c>
      <c r="M59" s="14">
        <f>VLOOKUP(L59,[2]Pkte!$A$1:$C$17,2)</f>
        <v>8</v>
      </c>
      <c r="N59" s="11"/>
      <c r="O59" s="14">
        <f>VLOOKUP(N59,[2]Pkte!$A$1:$C$17,2)</f>
        <v>0</v>
      </c>
      <c r="P59" s="13"/>
      <c r="Q59" s="14">
        <f>VLOOKUP(P59,[2]Pkte!$A$1:$C$17,2)</f>
        <v>0</v>
      </c>
      <c r="R59" s="13"/>
      <c r="S59" s="14">
        <f>VLOOKUP(R59,[2]Pkte!$A$1:$C$17,2)</f>
        <v>0</v>
      </c>
    </row>
    <row r="60" spans="1:19" x14ac:dyDescent="0.25">
      <c r="A60" s="11">
        <v>9</v>
      </c>
      <c r="B60" s="12" t="s">
        <v>66</v>
      </c>
      <c r="C60" s="12" t="s">
        <v>26</v>
      </c>
      <c r="D60" s="24">
        <v>10</v>
      </c>
      <c r="E60" s="14">
        <f>+G60+I60+K60+M60+O60+Q60+S60+U60+W60+Y60+AA60+AC60+AG60+AI60+AM60</f>
        <v>6</v>
      </c>
      <c r="F60" s="14"/>
      <c r="G60" s="14">
        <f>VLOOKUP(F60,[2]Pkte!$A$1:$C$17,2)</f>
        <v>0</v>
      </c>
      <c r="H60" s="11"/>
      <c r="I60" s="14">
        <f>VLOOKUP(H60,[2]Pkte!$A$1:$C$17,2)</f>
        <v>0</v>
      </c>
      <c r="J60" s="11"/>
      <c r="K60" s="14">
        <f>VLOOKUP(J60,[2]Pkte!$A$1:$C$17,3)</f>
        <v>0</v>
      </c>
      <c r="L60" s="11">
        <v>7</v>
      </c>
      <c r="M60" s="14">
        <f>VLOOKUP(L60,[2]Pkte!$A$1:$C$17,2)</f>
        <v>6</v>
      </c>
      <c r="N60" s="11">
        <v>14</v>
      </c>
      <c r="O60" s="14">
        <f>VLOOKUP(N60,[2]Pkte!$A$1:$C$17,2)</f>
        <v>0</v>
      </c>
      <c r="P60" s="13"/>
      <c r="Q60" s="14">
        <f>VLOOKUP(P60,[2]Pkte!$A$1:$C$17,2)</f>
        <v>0</v>
      </c>
      <c r="R60" s="13"/>
      <c r="S60" s="14">
        <f>VLOOKUP(R60,[2]Pkte!$A$1:$C$17,2)</f>
        <v>0</v>
      </c>
    </row>
    <row r="61" spans="1:19" x14ac:dyDescent="0.25">
      <c r="A61" s="11">
        <v>10</v>
      </c>
      <c r="B61" s="13" t="s">
        <v>95</v>
      </c>
      <c r="C61" s="13" t="s">
        <v>46</v>
      </c>
      <c r="D61" s="30"/>
      <c r="E61" s="14">
        <f>+G61+I61+K61+M61+O61+Q61+S61+U61+W61+Y61+AA61+AC61+AG61+AI61+AM61</f>
        <v>6</v>
      </c>
      <c r="F61" s="14"/>
      <c r="G61" s="14">
        <f>VLOOKUP(F61,[2]Pkte!$A$1:$C$17,2)</f>
        <v>0</v>
      </c>
      <c r="H61" s="13"/>
      <c r="I61" s="14">
        <f>VLOOKUP(H61,[2]Pkte!$A$1:$C$17,2)</f>
        <v>0</v>
      </c>
      <c r="J61" s="11"/>
      <c r="K61" s="14">
        <f>VLOOKUP(J61,[2]Pkte!$A$1:$C$17,3)</f>
        <v>0</v>
      </c>
      <c r="L61" s="11"/>
      <c r="M61" s="14">
        <f>VLOOKUP(L61,[2]Pkte!$A$1:$C$17,2)</f>
        <v>0</v>
      </c>
      <c r="N61" s="11"/>
      <c r="O61" s="14">
        <f>VLOOKUP(N61,[2]Pkte!$A$1:$C$17,2)</f>
        <v>0</v>
      </c>
      <c r="P61" s="13"/>
      <c r="Q61" s="14">
        <f>VLOOKUP(P61,[2]Pkte!$A$1:$C$17,2)</f>
        <v>0</v>
      </c>
      <c r="R61" s="13">
        <v>7</v>
      </c>
      <c r="S61" s="14">
        <f>VLOOKUP(R61,[2]Pkte!$A$1:$C$17,2)</f>
        <v>6</v>
      </c>
    </row>
    <row r="62" spans="1:19" x14ac:dyDescent="0.25">
      <c r="A62" s="11">
        <v>11</v>
      </c>
      <c r="B62" s="12" t="s">
        <v>67</v>
      </c>
      <c r="C62" s="12" t="s">
        <v>49</v>
      </c>
      <c r="D62" s="24" t="s">
        <v>47</v>
      </c>
      <c r="E62" s="14">
        <f>+G62+I62+K62+M62+O62+Q62+S62+U62+W62+Y62+AA62+AC62+AG62+AI62+AM62</f>
        <v>1</v>
      </c>
      <c r="F62" s="14"/>
      <c r="G62" s="14">
        <f>VLOOKUP(F62,[2]Pkte!$A$1:$C$17,2)</f>
        <v>0</v>
      </c>
      <c r="H62" s="11"/>
      <c r="I62" s="14">
        <f>VLOOKUP(H62,[2]Pkte!$A$1:$C$17,2)</f>
        <v>0</v>
      </c>
      <c r="J62" s="11"/>
      <c r="K62" s="14">
        <f>VLOOKUP(J62,[2]Pkte!$A$1:$C$17,3)</f>
        <v>0</v>
      </c>
      <c r="L62" s="11"/>
      <c r="M62" s="14">
        <f>VLOOKUP(L62,[2]Pkte!$A$1:$C$17,2)</f>
        <v>0</v>
      </c>
      <c r="N62" s="11">
        <v>12</v>
      </c>
      <c r="O62" s="14">
        <f>VLOOKUP(N62,[2]Pkte!$A$1:$C$17,2)</f>
        <v>1</v>
      </c>
      <c r="P62" s="13"/>
      <c r="Q62" s="14">
        <f>VLOOKUP(P62,[2]Pkte!$A$1:$C$17,2)</f>
        <v>0</v>
      </c>
      <c r="R62" s="13"/>
      <c r="S62" s="14">
        <f>VLOOKUP(R62,[2]Pkte!$A$1:$C$17,2)</f>
        <v>0</v>
      </c>
    </row>
    <row r="63" spans="1:19" x14ac:dyDescent="0.25">
      <c r="A63" s="11">
        <v>12</v>
      </c>
      <c r="B63" s="12" t="s">
        <v>68</v>
      </c>
      <c r="C63" s="12" t="s">
        <v>49</v>
      </c>
      <c r="D63" s="24">
        <v>10</v>
      </c>
      <c r="E63" s="14">
        <f>+G63+I63+K63+M63+O63+Q63+S63+U63+W63+Y63+AA63+AC63+AG63+AI63+AM63</f>
        <v>0</v>
      </c>
      <c r="F63" s="14"/>
      <c r="G63" s="14">
        <f>VLOOKUP(F63,[2]Pkte!$A$1:$C$17,2)</f>
        <v>0</v>
      </c>
      <c r="H63" s="11"/>
      <c r="I63" s="14">
        <f>VLOOKUP(H63,[2]Pkte!$A$1:$C$17,2)</f>
        <v>0</v>
      </c>
      <c r="J63" s="11"/>
      <c r="K63" s="14">
        <f>VLOOKUP(J63,[2]Pkte!$A$1:$C$17,3)</f>
        <v>0</v>
      </c>
      <c r="L63" s="11"/>
      <c r="M63" s="14">
        <f>VLOOKUP(L63,[2]Pkte!$A$1:$C$17,2)</f>
        <v>0</v>
      </c>
      <c r="N63" s="11">
        <v>15</v>
      </c>
      <c r="O63" s="14">
        <f>VLOOKUP(N63,[2]Pkte!$A$1:$C$17,2)</f>
        <v>0</v>
      </c>
      <c r="P63" s="13"/>
      <c r="Q63" s="14">
        <f>VLOOKUP(P63,[2]Pkte!$A$1:$C$17,2)</f>
        <v>0</v>
      </c>
      <c r="R63" s="13"/>
      <c r="S63" s="14">
        <f>VLOOKUP(R63,[2]Pkte!$A$1:$C$17,2)</f>
        <v>0</v>
      </c>
    </row>
    <row r="64" spans="1:19" x14ac:dyDescent="0.25">
      <c r="A64" s="11"/>
      <c r="B64" s="12" t="s">
        <v>96</v>
      </c>
      <c r="C64" s="12" t="s">
        <v>46</v>
      </c>
      <c r="D64" s="24">
        <v>10</v>
      </c>
      <c r="E64" s="14">
        <f>+G64+I64+K64+M64+O64+Q64+S64+U64+W64+Y64+AA64+AC64+AG64+AI64+AM64</f>
        <v>0</v>
      </c>
      <c r="F64" s="14"/>
      <c r="G64" s="14">
        <f>VLOOKUP(F64,[2]Pkte!$A$1:$C$17,2)</f>
        <v>0</v>
      </c>
      <c r="H64" s="11"/>
      <c r="I64" s="14">
        <f>VLOOKUP(H64,[2]Pkte!$A$1:$C$17,2)</f>
        <v>0</v>
      </c>
      <c r="J64" s="11"/>
      <c r="K64" s="14">
        <f>VLOOKUP(J64,[2]Pkte!$A$1:$C$17,3)</f>
        <v>0</v>
      </c>
      <c r="L64" s="11"/>
      <c r="M64" s="14">
        <f>VLOOKUP(L64,[2]Pkte!$A$1:$C$17,2)</f>
        <v>0</v>
      </c>
      <c r="N64" s="11"/>
      <c r="O64" s="14">
        <f>VLOOKUP(N64,[2]Pkte!$A$1:$C$17,2)</f>
        <v>0</v>
      </c>
      <c r="P64" s="13"/>
      <c r="Q64" s="14">
        <f>VLOOKUP(P64,[2]Pkte!$A$1:$C$17,2)</f>
        <v>0</v>
      </c>
      <c r="R64" s="13"/>
      <c r="S64" s="14">
        <f>VLOOKUP(R64,[2]Pkte!$A$1:$C$17,2)</f>
        <v>0</v>
      </c>
    </row>
    <row r="65" spans="1:19" x14ac:dyDescent="0.25">
      <c r="A65" s="11"/>
      <c r="B65" s="12" t="s">
        <v>97</v>
      </c>
      <c r="C65" s="12" t="s">
        <v>90</v>
      </c>
      <c r="D65" s="24"/>
      <c r="E65" s="14">
        <f>+G65+I65+K65+M65+O65+Q65+S65+U65+W65+Y65+AA65+AC65+AG65+AI65+AM65</f>
        <v>0</v>
      </c>
      <c r="F65" s="14"/>
      <c r="G65" s="14">
        <f>VLOOKUP(F65,[2]Pkte!$A$1:$C$17,2)</f>
        <v>0</v>
      </c>
      <c r="H65" s="11"/>
      <c r="I65" s="14">
        <f>VLOOKUP(H65,[2]Pkte!$A$1:$C$17,2)</f>
        <v>0</v>
      </c>
      <c r="J65" s="11"/>
      <c r="K65" s="14">
        <f>VLOOKUP(J65,[2]Pkte!$A$1:$C$17,3)</f>
        <v>0</v>
      </c>
      <c r="L65" s="11"/>
      <c r="M65" s="14">
        <f>VLOOKUP(L65,[2]Pkte!$A$1:$C$17,2)</f>
        <v>0</v>
      </c>
      <c r="N65" s="11"/>
      <c r="O65" s="14">
        <f>VLOOKUP(N65,[2]Pkte!$A$1:$C$17,2)</f>
        <v>0</v>
      </c>
      <c r="P65" s="13"/>
      <c r="Q65" s="14">
        <f>VLOOKUP(P65,[2]Pkte!$A$1:$C$17,2)</f>
        <v>0</v>
      </c>
      <c r="R65" s="13"/>
      <c r="S65" s="14">
        <f>VLOOKUP(R65,[2]Pkte!$A$1:$C$17,2)</f>
        <v>0</v>
      </c>
    </row>
    <row r="67" spans="1:19" x14ac:dyDescent="0.25">
      <c r="A67" s="11"/>
      <c r="B67" s="13" t="s">
        <v>83</v>
      </c>
      <c r="C67" s="13"/>
      <c r="D67" s="15"/>
      <c r="E67" s="14"/>
      <c r="F67" s="14"/>
      <c r="G67" s="14"/>
      <c r="H67" s="13"/>
      <c r="I67" s="14"/>
      <c r="J67" s="13"/>
      <c r="K67" s="14"/>
      <c r="L67" s="13"/>
      <c r="M67" s="14"/>
      <c r="N67" s="13"/>
      <c r="O67" s="14"/>
      <c r="P67" s="13"/>
      <c r="Q67" s="14"/>
      <c r="R67" s="13"/>
      <c r="S67" s="14"/>
    </row>
    <row r="68" spans="1:19" x14ac:dyDescent="0.25">
      <c r="A68" s="11">
        <v>1</v>
      </c>
      <c r="B68" s="12" t="s">
        <v>84</v>
      </c>
      <c r="C68" s="12" t="s">
        <v>77</v>
      </c>
      <c r="D68" s="15" t="s">
        <v>85</v>
      </c>
      <c r="E68" s="14">
        <f>+G68+I68+K68+M68+O68+Q68+S68+U65+W65+Y65+AA65+AC65+AG65+AI65+AM65</f>
        <v>28</v>
      </c>
      <c r="F68" s="14"/>
      <c r="G68" s="14">
        <f>VLOOKUP(F68,[1]Pkte!$A$1:$C$17,2)</f>
        <v>0</v>
      </c>
      <c r="H68" s="13"/>
      <c r="I68" s="14">
        <f>VLOOKUP(H68,[1]Pkte!$A$1:$C$17,2)</f>
        <v>0</v>
      </c>
      <c r="J68" s="13">
        <v>1</v>
      </c>
      <c r="K68" s="14">
        <f>VLOOKUP(J68,[1]Pkte!$A$1:$C$17,3)</f>
        <v>25</v>
      </c>
      <c r="L68" s="13"/>
      <c r="M68" s="14">
        <f>VLOOKUP(L68,[1]Pkte!$A$1:$C$17,2)</f>
        <v>0</v>
      </c>
      <c r="N68" s="13">
        <v>10</v>
      </c>
      <c r="O68" s="14">
        <f>VLOOKUP(N68,[1]Pkte!$A$1:$C$17,2)</f>
        <v>3</v>
      </c>
      <c r="P68" s="13"/>
      <c r="Q68" s="14">
        <f>VLOOKUP(P68,[1]Pkte!$A$1:$C$17,2)</f>
        <v>0</v>
      </c>
      <c r="R68" s="13"/>
      <c r="S68" s="14">
        <f>VLOOKUP(R68,[1]Pkte!$A$1:$C$17,2)</f>
        <v>0</v>
      </c>
    </row>
    <row r="69" spans="1:19" x14ac:dyDescent="0.25">
      <c r="A69" s="11">
        <v>2</v>
      </c>
      <c r="B69" s="12" t="s">
        <v>86</v>
      </c>
      <c r="C69" s="12" t="s">
        <v>22</v>
      </c>
      <c r="D69" s="16" t="s">
        <v>85</v>
      </c>
      <c r="E69" s="14">
        <f>+G69+I69+K69+M69+O69+Q69+S69</f>
        <v>15</v>
      </c>
      <c r="F69" s="14">
        <v>1</v>
      </c>
      <c r="G69" s="14">
        <f>VLOOKUP(F69,[1]Pkte!$A$1:$C$17,2)</f>
        <v>15</v>
      </c>
      <c r="H69" s="13"/>
      <c r="I69" s="14">
        <f>VLOOKUP(H69,[1]Pkte!$A$1:$C$17,2)</f>
        <v>0</v>
      </c>
      <c r="J69" s="13"/>
      <c r="K69" s="14">
        <f>VLOOKUP(J69,[1]Pkte!$A$1:$C$17,3)</f>
        <v>0</v>
      </c>
      <c r="L69" s="13"/>
      <c r="M69" s="14">
        <f>VLOOKUP(L69,[1]Pkte!$A$1:$C$17,2)</f>
        <v>0</v>
      </c>
      <c r="N69" s="13"/>
      <c r="O69" s="14">
        <f>VLOOKUP(N69,[1]Pkte!$A$1:$C$17,2)</f>
        <v>0</v>
      </c>
      <c r="P69" s="13"/>
      <c r="Q69" s="14">
        <f>VLOOKUP(P69,[1]Pkte!$A$1:$C$17,2)</f>
        <v>0</v>
      </c>
      <c r="R69" s="13"/>
      <c r="S69" s="14">
        <f>VLOOKUP(R69,[1]Pkte!$A$1:$C$17,2)</f>
        <v>0</v>
      </c>
    </row>
  </sheetData>
  <sortState xmlns:xlrd2="http://schemas.microsoft.com/office/spreadsheetml/2017/richdata2" ref="A19:S28">
    <sortCondition ref="A19:A28"/>
  </sortState>
  <mergeCells count="16">
    <mergeCell ref="C33:E33"/>
    <mergeCell ref="F33:G33"/>
    <mergeCell ref="C1:E1"/>
    <mergeCell ref="F1:G1"/>
    <mergeCell ref="C17:E17"/>
    <mergeCell ref="F17:G17"/>
    <mergeCell ref="C50:E50"/>
    <mergeCell ref="F50:G50"/>
    <mergeCell ref="H1:I1"/>
    <mergeCell ref="J1:K1"/>
    <mergeCell ref="L1:M1"/>
    <mergeCell ref="N1:O1"/>
    <mergeCell ref="H50:I50"/>
    <mergeCell ref="J50:K50"/>
    <mergeCell ref="L50:M50"/>
    <mergeCell ref="N50:O50"/>
  </mergeCells>
  <conditionalFormatting sqref="B14:C15">
    <cfRule type="cellIs" dxfId="13" priority="45" stopIfTrue="1" operator="equal">
      <formula>0</formula>
    </cfRule>
  </conditionalFormatting>
  <conditionalFormatting sqref="B30:C32">
    <cfRule type="cellIs" dxfId="12" priority="11" stopIfTrue="1" operator="equal">
      <formula>0</formula>
    </cfRule>
  </conditionalFormatting>
  <conditionalFormatting sqref="B47:C48">
    <cfRule type="cellIs" dxfId="10" priority="8" stopIfTrue="1" operator="equal">
      <formula>0</formula>
    </cfRule>
  </conditionalFormatting>
  <conditionalFormatting sqref="B68:C68">
    <cfRule type="cellIs" dxfId="8" priority="14" stopIfTrue="1" operator="equal">
      <formula>0</formula>
    </cfRule>
  </conditionalFormatting>
  <conditionalFormatting sqref="B4:C12">
    <cfRule type="cellIs" dxfId="5" priority="6" stopIfTrue="1" operator="equal">
      <formula>0</formula>
    </cfRule>
  </conditionalFormatting>
  <conditionalFormatting sqref="C3">
    <cfRule type="cellIs" dxfId="4" priority="5" stopIfTrue="1" operator="equal">
      <formula>0</formula>
    </cfRule>
  </conditionalFormatting>
  <conditionalFormatting sqref="B19:C29">
    <cfRule type="cellIs" dxfId="3" priority="4" stopIfTrue="1" operator="equal">
      <formula>0</formula>
    </cfRule>
  </conditionalFormatting>
  <conditionalFormatting sqref="C23">
    <cfRule type="cellIs" dxfId="2" priority="3" stopIfTrue="1" operator="equal">
      <formula>0</formula>
    </cfRule>
  </conditionalFormatting>
  <conditionalFormatting sqref="B35:C46">
    <cfRule type="cellIs" dxfId="1" priority="2" stopIfTrue="1" operator="equal">
      <formula>0</formula>
    </cfRule>
  </conditionalFormatting>
  <conditionalFormatting sqref="B64:C65 C52:C63 B52:B62">
    <cfRule type="cellIs" dxfId="0" priority="1" stopIfTrue="1" operator="equal">
      <formula>0</formula>
    </cfRule>
  </conditionalFormatting>
  <pageMargins left="0.70866141732283472" right="0.70866141732283472" top="0.78740157480314965" bottom="0.59055118110236227" header="0.31496062992125984" footer="0.11811023622047245"/>
  <pageSetup paperSize="9" scale="88" fitToHeight="0" orientation="landscape" r:id="rId1"/>
  <headerFooter>
    <oddHeader>&amp;CZwischenstand SV Fördercup der Sparkassenversicherung 
Straße 2025</oddHeader>
    <oddFooter>&amp;L&amp;D&amp;Cgrau Streichwergebnis&amp;R&amp;P/&amp;N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Hessischer Radfahrerverband</dc:creator>
  <cp:lastModifiedBy>Hessischer Radfahrerverband</cp:lastModifiedBy>
  <cp:lastPrinted>2025-07-30T11:34:37Z</cp:lastPrinted>
  <dcterms:created xsi:type="dcterms:W3CDTF">2025-05-02T06:28:01Z</dcterms:created>
  <dcterms:modified xsi:type="dcterms:W3CDTF">2025-07-30T11:36:23Z</dcterms:modified>
</cp:coreProperties>
</file>